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68" documentId="13_ncr:1_{F6CB121F-512D-4AA6-A0C1-0FB36C537598}" xr6:coauthVersionLast="47" xr6:coauthVersionMax="47" xr10:uidLastSave="{421AF26E-B56B-4A39-8139-F8BC3149082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<sst xmlns="http://schemas.openxmlformats.org/spreadsheetml/2006/main" count="178614" uniqueCount="39090">
  <si>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</si>
  <si>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</si>
  <si>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</si>
  <si>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</si>
  <si>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</si>
  <si>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</si>
  <si>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</si>
  <si>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</si>
  <si>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</si>
  <si>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</si>
  <si>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</si>
  <si>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</si>
  <si>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</si>
  <si>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</si>
  <si>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</si>
  <si>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</si>
  <si>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</si>
  <si>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</si>
  <si>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</si>
  <si>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</si>
  <si>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</si>
  <si>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</si>
  <si>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</si>
  <si>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</si>
  <si>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</si>
  <si>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</si>
  <si>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</si>
  <si>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</si>
  <si>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</si>
  <si>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</si>
  <si>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</si>
  <si>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</si>
  <si>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</si>
  <si>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</si>
  <si>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</si>
  <si>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</si>
  <si>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</si>
  <si>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</si>
  <si>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</si>
  <si>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</si>
  <si>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</si>
  <si>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</si>
  <si>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</si>
  <si>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</si>
  <si>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</si>
  <si>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</si>
  <si>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</si>
  <si>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</si>
  <si>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</si>
  <si>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</si>
  <si>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</si>
  <si>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</si>
  <si>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</si>
  <si>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</si>
  <si>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</si>
  <si>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</si>
  <si>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</si>
  <si>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</si>
  <si>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</si>
  <si>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</si>
  <si>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</si>
  <si>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</si>
  <si>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</si>
  <si>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</si>
  <si>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</si>
  <si>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</si>
  <si>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</si>
  <si>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</si>
  <si>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</si>
  <si>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</si>
  <si>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</si>
  <si>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</si>
  <si>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</si>
  <si>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</si>
  <si>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</si>
  <si>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</si>
  <si>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</si>
  <si>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</si>
  <si>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</si>
  <si>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</si>
  <si>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</si>
  <si>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</si>
  <si>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</si>
  <si>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</si>
  <si>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</si>
  <si>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</si>
  <si>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</si>
  <si>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</si>
  <si>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</si>
  <si>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</si>
  <si>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</si>
  <si>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</si>
  <si>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</si>
  <si>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</si>
  <si>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</si>
  <si>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</si>
  <si>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</si>
  <si>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</si>
  <si>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</si>
  <si>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</si>
  <si>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</si>
  <si>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</si>
  <si>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</si>
  <si>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</si>
  <si>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</si>
  <si>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</si>
  <si>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</si>
  <si>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</si>
  <si>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</si>
  <si>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</si>
  <si>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</si>
  <si>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</si>
  <si>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</si>
  <si>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</si>
  <si>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</si>
  <si>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</si>
  <si>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</si>
  <si>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</si>
  <si>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</si>
  <si>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</si>
  <si>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</si>
  <si>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</si>
  <si>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</si>
  <si>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</si>
  <si>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</si>
  <si>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</si>
  <si>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</si>
  <si>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</si>
  <si>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</si>
  <si>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</si>
  <si>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</si>
  <si>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</si>
  <si>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</si>
  <si>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</si>
  <si>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</si>
  <si>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</si>
  <si>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</si>
  <si>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</si>
  <si>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</si>
  <si>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</si>
  <si>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</si>
  <si>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</si>
  <si>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</si>
  <si>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</si>
  <si>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</si>
  <si>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</si>
  <si>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</si>
  <si>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</si>
  <si>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</si>
  <si>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</si>
  <si>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</si>
  <si>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</si>
  <si>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</si>
  <si>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</si>
  <si>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</si>
  <si>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</si>
  <si>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</si>
  <si>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</si>
  <si>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</si>
  <si>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</si>
  <si>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</si>
  <si>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</si>
  <si>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</si>
  <si>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</si>
  <si>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</si>
  <si>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</si>
  <si>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</si>
  <si>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</si>
  <si>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</si>
  <si>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</si>
  <si>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</si>
  <si>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</si>
  <si>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</si>
  <si>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</si>
  <si>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</si>
  <si>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</si>
  <si>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</si>
  <si>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</si>
  <si>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</si>
  <si>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</si>
  <si>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</si>
  <si>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</si>
  <si>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</si>
  <si>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</si>
  <si>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</si>
  <si>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</si>
  <si>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</si>
  <si>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</si>
  <si>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</si>
  <si>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</si>
  <si>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</si>
  <si>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</si>
  <si>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</si>
  <si>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</si>
  <si>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</si>
  <si>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</si>
  <si>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</si>
  <si>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</si>
  <si>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</si>
  <si>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</si>
  <si>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</si>
  <si>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</si>
  <si>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</si>
  <si>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</si>
  <si>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</si>
  <si>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</si>
  <si>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</si>
  <si>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</si>
  <si>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</si>
  <si>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</si>
  <si>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</si>
  <si>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</si>
  <si>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</si>
  <si>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</si>
  <si>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</si>
  <si>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</si>
  <si>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</si>
  <si>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</si>
  <si>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</si>
  <si>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</si>
  <si>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</si>
  <si>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</si>
  <si>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</si>
  <si>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</si>
  <si>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</si>
  <si>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</si>
  <si>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</si>
  <si>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</si>
  <si>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</si>
  <si>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</si>
  <si>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</si>
  <si>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</si>
  <si>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</si>
  <si>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</si>
  <si>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</si>
  <si>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</si>
  <si>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</si>
  <si>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</si>
  <si>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</si>
  <si>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</si>
  <si>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</si>
  <si>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</si>
  <si>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</si>
  <si>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</si>
  <si>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</si>
  <si>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</si>
  <si>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</si>
  <si>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</si>
  <si>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</si>
  <si>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</si>
  <si>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</si>
  <si>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</si>
  <si>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</si>
  <si>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</si>
  <si>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</si>
  <si>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</si>
  <si>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</si>
  <si>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</si>
  <si>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</si>
  <si>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</si>
  <si>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</si>
  <si>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</si>
  <si>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</si>
  <si>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</si>
  <si>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</si>
  <si>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</si>
  <si>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</si>
  <si>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</si>
  <si>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</si>
  <si>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</si>
  <si>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</si>
  <si>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</si>
  <si>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</si>
  <si>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</si>
  <si>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</si>
  <si>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</si>
  <si>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</si>
  <si>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</si>
  <si>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</si>
  <si>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</si>
  <si>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</si>
  <si>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</si>
  <si>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</si>
  <si>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</si>
  <si>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</si>
  <si>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</si>
  <si>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</si>
  <si>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</si>
  <si>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</si>
  <si>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</si>
  <si>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</si>
  <si>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</si>
  <si>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</si>
  <si>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</si>
  <si>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</si>
  <si>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</si>
  <si>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</si>
  <si>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</si>
  <si>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</si>
  <si>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</si>
  <si>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</si>
  <si>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</si>
  <si>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</si>
  <si>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</si>
  <si>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</si>
  <si>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</si>
  <si>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</si>
  <si>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</si>
  <si>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</si>
  <si>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</si>
  <si>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</si>
  <si>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</si>
  <si>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</si>
  <si>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</si>
  <si>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</si>
  <si>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</si>
  <si>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</si>
  <si>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</si>
  <si>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</si>
  <si>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</si>
  <si>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</si>
  <si>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</si>
  <si>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</si>
  <si>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</si>
  <si>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</si>
  <si>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</si>
  <si>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</si>
  <si>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</si>
  <si>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</si>
  <si>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</si>
  <si>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</si>
  <si>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</si>
  <si>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</si>
  <si>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</si>
  <si>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</si>
  <si>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</si>
  <si>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</si>
  <si>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</si>
  <si>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</si>
  <si>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</si>
  <si>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</si>
  <si>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</si>
  <si>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</si>
  <si>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</si>
  <si>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</si>
  <si>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</si>
  <si>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</si>
  <si>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</si>
  <si>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</si>
  <si>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</si>
  <si>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</si>
  <si>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</si>
  <si>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</si>
  <si>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</si>
  <si>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</si>
  <si>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</si>
  <si>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</si>
  <si>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</si>
  <si>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</si>
  <si>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</si>
  <si>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</si>
  <si>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</si>
  <si>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</si>
  <si>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</si>
  <si>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</si>
  <si>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</si>
  <si>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</si>
  <si>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</si>
  <si>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</si>
  <si>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</si>
  <si>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</si>
  <si>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</si>
  <si>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</si>
  <si>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</si>
  <si>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</si>
  <si>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</si>
  <si>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</si>
  <si>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</si>
  <si>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</si>
  <si>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</si>
  <si>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</si>
  <si>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</si>
  <si>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</si>
  <si>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</si>
  <si>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</si>
  <si>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</si>
  <si>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</si>
  <si>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</si>
  <si>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</si>
  <si>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</si>
  <si>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</si>
  <si>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</si>
  <si>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</si>
  <si>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</si>
  <si>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</si>
  <si>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</si>
  <si>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</si>
  <si>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</si>
  <si>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</si>
  <si>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</si>
  <si>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</si>
  <si>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</si>
  <si>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</si>
  <si>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</si>
  <si>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</si>
  <si>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</si>
  <si>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</si>
  <si>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</si>
  <si>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</si>
  <si>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</si>
  <si>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</si>
  <si>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</si>
  <si>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</si>
  <si>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</si>
  <si>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</si>
  <si>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</si>
  <si>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</si>
  <si>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</si>
  <si>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</si>
  <si>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</si>
  <si>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</si>
  <si>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</si>
  <si>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</si>
  <si>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</si>
  <si>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</si>
  <si>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</si>
  <si>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</si>
  <si>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</si>
  <si>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</si>
  <si>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</si>
  <si>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</si>
  <si>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</si>
  <si>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</si>
  <si>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</si>
  <si>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</si>
  <si>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</si>
  <si>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</si>
  <si>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</si>
  <si>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</si>
  <si>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</si>
  <si>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</si>
  <si>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</si>
  <si>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</si>
  <si>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</si>
  <si>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</si>
  <si>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</si>
  <si>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</si>
  <si>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</si>
  <si>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</si>
  <si>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</si>
  <si>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</si>
  <si>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</si>
  <si>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</si>
  <si>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</si>
  <si>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</si>
  <si>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</si>
  <si>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</si>
  <si>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</si>
  <si>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</si>
  <si>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</si>
  <si>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</si>
  <si>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</si>
  <si>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</si>
  <si>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</si>
  <si>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</si>
  <si>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</si>
  <si>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</si>
  <si>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</si>
  <si>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</si>
  <si>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</si>
  <si>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</si>
  <si>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</si>
  <si>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</si>
  <si>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</si>
  <si>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</si>
  <si>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</si>
  <si>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</si>
  <si>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</si>
  <si>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</si>
  <si>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</si>
  <si>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</si>
  <si>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</si>
  <si>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</si>
  <si>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</si>
  <si>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</si>
  <si>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</si>
  <si>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</si>
  <si>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</si>
  <si>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</si>
  <si>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</si>
  <si>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</si>
  <si>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</si>
  <si>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</si>
  <si>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</si>
  <si>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</si>
  <si>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</si>
  <si>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</si>
  <si>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</si>
  <si>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</si>
  <si>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</si>
  <si>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</si>
  <si>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</si>
  <si>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</si>
  <si>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</si>
  <si>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</si>
  <si>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</si>
  <si>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</si>
  <si>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</si>
  <si>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</si>
  <si>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</si>
  <si>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</si>
  <si>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</si>
  <si>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</si>
  <si>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</si>
  <si>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</si>
  <si>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</si>
  <si>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</si>
  <si>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</si>
  <si>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</si>
  <si>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</si>
  <si>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</si>
  <si>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</si>
  <si>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</si>
  <si>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</si>
  <si>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</si>
  <si>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</si>
  <si>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</si>
  <si>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</si>
  <si>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</si>
  <si>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</si>
  <si>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</si>
  <si>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</si>
  <si>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</si>
  <si>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</si>
  <si>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</si>
  <si>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</si>
  <si>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</si>
  <si>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</si>
  <si>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</si>
  <si>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</si>
  <si>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</si>
  <si>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</si>
  <si>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</si>
  <si>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</si>
  <si>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</si>
  <si>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</si>
  <si>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</si>
  <si>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</si>
  <si>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</si>
  <si>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</si>
  <si>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</si>
  <si>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</si>
  <si>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</si>
  <si>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</si>
  <si>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</si>
  <si>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</si>
  <si>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</si>
  <si>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</si>
  <si>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</si>
  <si>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</si>
  <si>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</si>
  <si>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</si>
  <si>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</si>
  <si>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</si>
  <si>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</si>
  <si>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</si>
  <si>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</si>
  <si>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</si>
  <si>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</si>
  <si>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</si>
  <si>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</si>
  <si>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</si>
  <si>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</si>
  <si>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</si>
  <si>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</si>
  <si>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</si>
  <si>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</si>
  <si>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</si>
  <si>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</si>
  <si>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</si>
  <si>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</si>
  <si>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</si>
  <si>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</si>
  <si>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</si>
  <si>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</si>
  <si>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</si>
  <si>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</si>
  <si>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</si>
  <si>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</si>
  <si>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</si>
  <si>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</si>
  <si>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</si>
  <si>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</si>
  <si>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</si>
  <si>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</si>
  <si>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</si>
  <si>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</si>
  <si>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</si>
  <si>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</si>
  <si>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</si>
  <si>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</si>
  <si>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</si>
  <si>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</si>
  <si>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</si>
  <si>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</si>
  <si>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</si>
  <si>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</si>
  <si>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</si>
  <si>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</si>
  <si>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</si>
  <si>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</si>
  <si>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</si>
  <si>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</si>
  <si>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</si>
  <si>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</si>
  <si>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</si>
  <si>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</si>
  <si>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</si>
  <si>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</si>
  <si>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</si>
  <si>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</si>
  <si>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</si>
  <si>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</si>
  <si>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</si>
  <si>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</si>
  <si>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</si>
  <si>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</si>
  <si>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</si>
  <si>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</si>
  <si>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</si>
  <si>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</si>
  <si>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</si>
  <si>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</si>
  <si>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</si>
  <si>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</si>
  <si>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</si>
  <si>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</si>
  <si>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</si>
  <si>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</si>
  <si>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</si>
  <si>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</si>
  <si>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</si>
  <si>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</si>
  <si>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</si>
  <si>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</si>
  <si>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</si>
  <si>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</si>
  <si>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</si>
  <si>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</si>
  <si>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</si>
  <si>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</si>
  <si>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</si>
  <si>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</si>
  <si>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</si>
  <si>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</si>
  <si>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</si>
  <si>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</si>
  <si>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</si>
  <si>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</si>
  <si>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</si>
  <si>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</si>
  <si>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</si>
  <si>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</si>
  <si>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</si>
  <si>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</si>
  <si>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</si>
  <si>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</si>
  <si>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</si>
  <si>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</si>
  <si>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</si>
  <si>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</si>
  <si>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</si>
  <si>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</si>
  <si>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</si>
  <si>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</si>
  <si>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</si>
  <si>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</si>
  <si>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</si>
  <si>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</si>
  <si>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</si>
  <si>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</si>
  <si>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</si>
  <si>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</si>
  <si>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</si>
  <si>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</si>
  <si>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</si>
  <si>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</si>
  <si>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</si>
  <si>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</si>
  <si>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</si>
  <si>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</si>
  <si>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</si>
  <si>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</si>
  <si>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</si>
  <si>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</si>
  <si>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</si>
  <si>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</si>
  <si>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</si>
  <si>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</si>
  <si>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</si>
  <si>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</si>
  <si>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</si>
  <si>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</si>
  <si>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</si>
  <si>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</si>
  <si>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</si>
  <si>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</si>
  <si>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</si>
  <si>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</si>
  <si>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</si>
  <si>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</si>
  <si>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</si>
  <si>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</si>
  <si>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</si>
  <si>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</si>
  <si>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</si>
  <si>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</si>
  <si>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</si>
  <si>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</si>
  <si>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</si>
  <si>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</si>
  <si>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</si>
  <si>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</si>
  <si>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</si>
  <si>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</si>
  <si>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</si>
  <si>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</si>
  <si>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</si>
  <si>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</si>
  <si>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</si>
  <si>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</si>
  <si>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</si>
  <si>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</si>
  <si>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</si>
  <si>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</si>
  <si>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</si>
  <si>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</si>
  <si>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</si>
  <si>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</si>
  <si>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</si>
  <si>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</si>
  <si>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</si>
  <si>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</si>
  <si>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</si>
  <si>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</si>
  <si>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</si>
  <si>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</si>
  <si>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</si>
  <si>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</si>
  <si>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</si>
  <si>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</si>
  <si>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</si>
  <si>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</si>
  <si>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</si>
  <si>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</si>
  <si>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</si>
  <si>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</si>
  <si>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</si>
  <si>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</si>
  <si>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</si>
  <si>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</si>
  <si>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</si>
  <si>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</si>
  <si>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</si>
  <si>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</si>
  <si>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</si>
  <si>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</si>
  <si>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</si>
  <si>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</si>
  <si>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</si>
  <si>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</si>
  <si>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</si>
  <si>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</si>
  <si>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</si>
  <si>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</si>
  <si>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</si>
  <si>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</si>
  <si>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</si>
  <si>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</si>
  <si>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</si>
  <si>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</si>
  <si>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</si>
  <si>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</si>
  <si>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</si>
  <si>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</si>
  <si>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</si>
  <si>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</si>
  <si>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</si>
  <si>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</si>
  <si>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</si>
  <si>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</si>
  <si>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</si>
  <si>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</si>
  <si>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</si>
  <si>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</si>
  <si>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</si>
  <si>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</si>
  <si>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</si>
  <si>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</si>
  <si>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</si>
  <si>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</si>
  <si>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</si>
  <si>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</si>
  <si>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</si>
  <si>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</si>
  <si>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</si>
  <si>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</si>
  <si>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</si>
  <si>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</si>
  <si>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</si>
  <si>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</si>
  <si>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</si>
  <si>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</si>
  <si>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</si>
  <si>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</si>
  <si>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</si>
  <si>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</si>
  <si>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</si>
  <si>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</si>
  <si>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</si>
  <si>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</si>
  <si>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</si>
  <si>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</si>
  <si>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</si>
  <si>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</si>
  <si>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</si>
  <si>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</si>
  <si>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</si>
  <si>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</si>
  <si>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</si>
  <si>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</si>
  <si>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</si>
  <si>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</si>
  <si>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</si>
  <si>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</si>
  <si>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</si>
  <si>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</si>
  <si>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</si>
  <si>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</si>
  <si>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</si>
  <si>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</si>
  <si>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</si>
  <si>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</si>
  <si>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</si>
  <si>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</si>
  <si>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</si>
  <si>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</si>
  <si>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</si>
  <si>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</si>
  <si>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</si>
  <si>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</si>
  <si>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</si>
  <si>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</si>
  <si>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</si>
  <si>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</si>
  <si>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</si>
  <si>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</si>
  <si>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</si>
  <si>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</si>
  <si>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</si>
  <si>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</si>
  <si>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</si>
  <si>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</si>
  <si>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</si>
  <si>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</si>
  <si>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</si>
  <si>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</si>
  <si>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</si>
  <si>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</si>
  <si>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</si>
  <si>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</si>
  <si>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</si>
  <si>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</si>
  <si>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</si>
  <si>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</si>
  <si>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</si>
  <si>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</si>
  <si>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</si>
  <si>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</si>
  <si>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</si>
  <si>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</si>
  <si>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</si>
  <si>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</si>
  <si>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</si>
  <si>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</si>
  <si>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</si>
  <si>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</si>
  <si>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</si>
  <si>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</si>
  <si>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</si>
  <si>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</si>
  <si>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</si>
  <si>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</si>
  <si>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</si>
  <si>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</si>
  <si>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</si>
  <si>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</si>
  <si>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</si>
  <si>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</si>
  <si>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</si>
  <si>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</si>
  <si>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</si>
  <si>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</si>
  <si>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</si>
  <si>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</si>
  <si>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</si>
  <si>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</si>
  <si>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</si>
  <si>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</si>
  <si>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</si>
  <si>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</si>
  <si>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</si>
  <si>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</si>
  <si>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</si>
  <si>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</si>
  <si>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</si>
  <si>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</si>
  <si>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</si>
  <si>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</si>
  <si>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</si>
  <si>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</si>
  <si>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</si>
  <si>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</si>
  <si>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</si>
  <si>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</si>
  <si>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</si>
  <si>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</si>
  <si>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</si>
  <si>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</si>
  <si>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</si>
  <si>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</si>
  <si>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</si>
  <si>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</si>
  <si>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</si>
  <si>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</si>
  <si>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</si>
  <si>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</si>
  <si>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</si>
  <si>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</si>
  <si>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</si>
  <si>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</si>
  <si>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</si>
  <si>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</si>
  <si>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</si>
  <si>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</si>
  <si>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</si>
  <si>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</si>
  <si>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</si>
  <si>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</si>
  <si>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</si>
  <si>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</si>
  <si>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</si>
  <si>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</si>
  <si>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</si>
  <si>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</si>
  <si>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</si>
  <si>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</si>
  <si>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</si>
  <si>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</si>
  <si>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</si>
  <si>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</si>
  <si>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</si>
  <si>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</si>
  <si>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</si>
  <si>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</si>
  <si>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</si>
  <si>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</si>
  <si>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</si>
  <si>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</si>
  <si>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</si>
  <si>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</si>
  <si>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</si>
  <si>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</si>
  <si>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</si>
  <si>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</si>
  <si>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</si>
  <si>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</si>
  <si>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</si>
  <si>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</si>
  <si>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</si>
  <si>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</si>
  <si>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</si>
  <si>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</si>
  <si>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</si>
  <si>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</si>
  <si>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</si>
  <si>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</si>
  <si>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</si>
  <si>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</si>
  <si>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</si>
  <si>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</si>
  <si>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</si>
  <si>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</si>
  <si>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</si>
  <si>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</si>
  <si>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</si>
  <si>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</si>
  <si>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</si>
  <si>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</si>
  <si>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</si>
  <si>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</si>
  <si>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</si>
  <si>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</si>
  <si>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</si>
  <si>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</si>
  <si>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</si>
  <si>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</si>
  <si>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</si>
  <si>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</si>
  <si>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</si>
  <si>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</si>
  <si>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</si>
  <si>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</si>
  <si>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</si>
  <si>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</si>
  <si>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</si>
  <si>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</si>
  <si>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</si>
  <si>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</si>
  <si>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</si>
  <si>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</si>
  <si>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</si>
  <si>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</si>
  <si>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</si>
  <si>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</si>
  <si>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</si>
  <si>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</si>
  <si>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</si>
  <si>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</si>
  <si>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</si>
  <si>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</si>
  <si>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</si>
  <si>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</si>
  <si>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</si>
  <si>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</si>
  <si>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</si>
  <si>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</si>
  <si>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</si>
  <si>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</si>
  <si>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</si>
  <si>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</si>
  <si>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</si>
  <si>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</si>
  <si>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</si>
  <si>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</si>
  <si>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</si>
  <si>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</si>
  <si>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</si>
  <si>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</si>
  <si>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</si>
  <si>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</si>
  <si>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</si>
  <si>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</si>
  <si>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</si>
  <si>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</si>
  <si>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</si>
  <si>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</si>
  <si>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</si>
  <si>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</si>
  <si>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</si>
  <si>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</si>
  <si>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</si>
  <si>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</si>
  <si>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</si>
  <si>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</si>
  <si>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</si>
  <si>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</si>
  <si>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</si>
  <si>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</si>
  <si>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</si>
  <si>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</si>
  <si>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</si>
  <si>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</si>
  <si>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</si>
  <si>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</si>
  <si>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</si>
  <si>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</si>
  <si>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</si>
  <si>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</si>
  <si>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</si>
  <si>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</si>
  <si>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</si>
  <si>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</si>
  <si>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</si>
  <si>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</si>
  <si>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</si>
  <si>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</si>
  <si>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</si>
  <si>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</si>
  <si>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</si>
  <si>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</si>
  <si>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</si>
  <si>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</si>
  <si>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</si>
  <si>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</si>
  <si>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</si>
  <si>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</si>
  <si>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</si>
  <si>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</si>
  <si>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</si>
  <si>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</si>
  <si>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</si>
  <si>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</si>
  <si>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</si>
  <si>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</si>
  <si>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</si>
  <si>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</si>
  <si>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</si>
  <si>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</si>
  <si>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</si>
  <si>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</si>
  <si>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</si>
  <si>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</si>
  <si>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</si>
  <si>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</si>
  <si>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</si>
  <si>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</si>
  <si>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</si>
  <si>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</si>
  <si>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</si>
  <si>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</si>
  <si>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</si>
  <si>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</si>
  <si>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</si>
  <si>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</si>
  <si>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</si>
  <si>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</si>
  <si>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</si>
  <si>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</si>
  <si>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</si>
  <si>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</si>
  <si>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</si>
  <si>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</si>
  <si>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</si>
  <si>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</si>
  <si>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</si>
  <si>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</si>
  <si>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</si>
  <si>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</si>
  <si>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</si>
  <si>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</si>
  <si>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</si>
  <si>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</si>
  <si>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</si>
  <si>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</si>
  <si>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</si>
  <si>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</si>
  <si>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</si>
  <si>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</si>
  <si>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</si>
  <si>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</si>
  <si>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</si>
  <si>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</si>
  <si>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</si>
  <si>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</si>
  <si>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</si>
  <si>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</si>
  <si>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</si>
  <si>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</si>
  <si>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</si>
  <si>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</si>
  <si>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</si>
  <si>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</si>
  <si>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</si>
  <si>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</si>
  <si>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</si>
  <si>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</si>
  <si>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</si>
  <si>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</si>
  <si>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</si>
  <si>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</si>
  <si>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</si>
  <si>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</si>
  <si>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</si>
  <si>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</si>
  <si>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</si>
  <si>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</si>
  <si>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</si>
  <si>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</si>
  <si>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</si>
  <si>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</si>
  <si>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</si>
  <si>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</si>
  <si>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</si>
  <si>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</si>
  <si>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</si>
  <si>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</si>
  <si>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</si>
  <si>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</si>
  <si>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</si>
  <si>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</si>
  <si>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</si>
  <si>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</si>
  <si>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</si>
  <si>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</si>
  <si>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</si>
  <si>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</si>
  <si>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</si>
  <si>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</si>
  <si>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</si>
  <si>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</si>
  <si>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</si>
  <si>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</si>
  <si>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</si>
  <si>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</si>
  <si>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</si>
  <si>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</si>
  <si>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</si>
  <si>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</si>
  <si>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</si>
  <si>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</si>
  <si>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</si>
  <si>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</si>
  <si>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</si>
  <si>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</si>
  <si>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</si>
  <si>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</si>
  <si>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</si>
  <si>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</si>
  <si>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</si>
  <si>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</si>
  <si>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</si>
  <si>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</si>
  <si>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</si>
  <si>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</si>
  <si>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</si>
  <si>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</si>
  <si>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</si>
  <si>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</si>
  <si>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</si>
  <si>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</si>
  <si>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</si>
  <si>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</si>
  <si>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</si>
  <si>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</si>
  <si>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</si>
  <si>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</si>
  <si>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</si>
  <si>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</si>
  <si>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</si>
  <si>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</si>
  <si>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</si>
  <si>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</si>
  <si>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</si>
  <si>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</si>
  <si>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</si>
  <si>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</si>
  <si>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</si>
  <si>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</si>
  <si>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</si>
  <si>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</si>
  <si>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</si>
  <si>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</si>
  <si>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</si>
  <si>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</si>
  <si>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</si>
  <si>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</si>
  <si>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</si>
  <si>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</si>
  <si>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</si>
  <si>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</si>
  <si>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</si>
  <si>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</si>
  <si>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</si>
  <si>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</si>
  <si>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</si>
  <si>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</si>
  <si>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</si>
  <si>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</si>
  <si>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</si>
  <si>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</si>
  <si>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</si>
  <si>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</si>
  <si>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</si>
  <si>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</si>
  <si>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</si>
  <si>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</si>
  <si>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</si>
  <si>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</si>
  <si>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</si>
  <si>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</si>
  <si>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</si>
  <si>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</si>
  <si>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</si>
  <si>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</si>
  <si>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</si>
  <si>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</si>
  <si>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</si>
  <si>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</si>
  <si>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</si>
  <si>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</si>
  <si>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</si>
  <si>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</si>
  <si>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</si>
  <si>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</si>
  <si>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</si>
  <si>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</si>
  <si>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</si>
  <si>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</si>
  <si>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</si>
  <si>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</si>
  <si>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</si>
  <si>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</si>
  <si>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</si>
  <si>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</si>
  <si>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</si>
  <si>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</si>
  <si>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</si>
  <si>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</si>
  <si>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</si>
  <si>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</si>
  <si>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</si>
  <si>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</si>
  <si>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</si>
  <si>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</si>
  <si>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</si>
  <si>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</si>
  <si>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</si>
  <si>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</si>
  <si>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</si>
  <si>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</si>
  <si>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</si>
  <si>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</si>
  <si>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</si>
  <si>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</si>
  <si>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</si>
  <si>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</si>
  <si>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</si>
  <si>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</si>
  <si>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</si>
  <si>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</si>
  <si>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</si>
  <si>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</si>
  <si>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</si>
  <si>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</si>
  <si>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</si>
  <si>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</si>
  <si>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</si>
  <si>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</si>
  <si>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</si>
  <si>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</si>
  <si>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</si>
  <si>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</si>
  <si>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</si>
  <si>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</si>
  <si>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</si>
  <si>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</si>
  <si>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</si>
  <si>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</si>
  <si>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</si>
  <si>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</si>
  <si>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</si>
  <si>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</si>
  <si>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</si>
  <si>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</si>
  <si>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</si>
  <si>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</si>
  <si>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</si>
  <si>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</si>
  <si>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</si>
  <si>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</si>
  <si>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</si>
  <si>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</si>
  <si>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</si>
  <si>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</si>
  <si>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</si>
  <si>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</si>
  <si>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</si>
  <si>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</si>
  <si>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</si>
  <si>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</si>
  <si>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</si>
  <si>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</si>
  <si>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</si>
  <si>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</si>
  <si>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</si>
  <si>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</si>
  <si>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</si>
  <si>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</si>
  <si>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</si>
  <si>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</si>
  <si>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</si>
  <si>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</si>
  <si>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</si>
  <si>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</si>
  <si>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</si>
  <si>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</si>
  <si>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</si>
  <si>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</si>
  <si>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</si>
  <si>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</si>
  <si>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</si>
  <si>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</si>
  <si>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</si>
  <si>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</si>
  <si>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</si>
  <si>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</si>
  <si>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</si>
  <si>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</si>
  <si>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</si>
  <si>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</si>
  <si>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</si>
  <si>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</si>
  <si>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</si>
  <si>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</si>
  <si>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</si>
  <si>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</si>
  <si>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</si>
  <si>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</si>
  <si>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</si>
  <si>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</si>
  <si>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</si>
  <si>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</si>
  <si>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</si>
  <si>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</si>
  <si>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</si>
  <si>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</si>
  <si>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</si>
  <si>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</si>
  <si>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</si>
  <si>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</si>
  <si>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</si>
  <si>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</si>
  <si>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</si>
  <si>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</si>
  <si>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</si>
  <si>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</si>
  <si>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</si>
  <si>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</si>
  <si>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</si>
  <si>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</si>
  <si>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</si>
  <si>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</si>
  <si>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</si>
  <si>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</si>
  <si>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</si>
  <si>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</si>
  <si>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</si>
  <si>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</si>
  <si>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</si>
  <si>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</si>
  <si>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</si>
  <si>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</si>
  <si>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</si>
  <si>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</si>
  <si>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</si>
  <si>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</si>
  <si>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</si>
  <si>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</si>
  <si>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</si>
  <si>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</si>
  <si>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</si>
  <si>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</si>
  <si>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</si>
  <si>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</si>
  <si>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</si>
  <si>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</si>
  <si>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</si>
  <si>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</si>
  <si>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</si>
  <si>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</si>
  <si>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</si>
  <si>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</si>
  <si>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</si>
  <si>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</si>
  <si>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</si>
  <si>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</si>
  <si>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</si>
  <si>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</si>
  <si>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</si>
  <si>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</si>
  <si>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</si>
  <si>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</si>
  <si>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</si>
  <si>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</si>
  <si>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</si>
  <si>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</si>
  <si>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</si>
  <si>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</si>
  <si>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</si>
  <si>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</si>
  <si>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</si>
  <si>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</si>
  <si>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</si>
  <si>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</si>
  <si>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</si>
  <si>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</si>
  <si>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</si>
  <si>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</si>
  <si>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</si>
  <si>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</si>
  <si>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</si>
  <si>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</si>
  <si>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</si>
  <si>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</si>
  <si>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</si>
  <si>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</si>
  <si>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</si>
  <si>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</si>
  <si>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</si>
  <si>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</si>
  <si>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</si>
  <si>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</si>
  <si>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</si>
  <si>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</si>
  <si>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</si>
  <si>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</si>
  <si>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</si>
  <si>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</si>
  <si>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</si>
  <si>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</si>
  <si>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</si>
  <si>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</si>
  <si>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</si>
  <si>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</si>
  <si>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</si>
  <si>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</si>
  <si>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</si>
  <si>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</si>
  <si>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</si>
  <si>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</si>
  <si>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</si>
  <si>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</si>
  <si>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</si>
  <si>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</si>
  <si>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</si>
  <si>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</si>
  <si>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</si>
  <si>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</si>
  <si>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</si>
  <si>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</si>
  <si>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</si>
  <si>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</si>
  <si>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</si>
  <si>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</si>
  <si>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</si>
  <si>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</si>
  <si>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</si>
  <si>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</si>
  <si>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</si>
  <si>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</si>
  <si>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</si>
  <si>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</si>
  <si>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</si>
  <si>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</si>
  <si>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</si>
  <si>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</si>
  <si>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</si>
  <si>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</si>
  <si>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</si>
  <si>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</si>
  <si>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</si>
  <si>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</si>
  <si>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</si>
  <si>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</si>
  <si>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</si>
  <si>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</si>
  <si>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</si>
  <si>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</si>
  <si>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</si>
  <si>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</si>
  <si>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</si>
  <si>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</si>
  <si>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</si>
  <si>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</si>
  <si>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</si>
  <si>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</si>
  <si>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</si>
  <si>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</si>
  <si>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</si>
  <si>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</si>
  <si>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</si>
  <si>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</si>
  <si>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</si>
  <si>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</si>
  <si>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</si>
  <si>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</si>
  <si>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</si>
  <si>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</si>
  <si>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</si>
  <si>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</si>
  <si>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</si>
  <si>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</si>
  <si>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</si>
  <si>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</si>
  <si>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</si>
  <si>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</si>
  <si>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</si>
  <si>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</si>
  <si>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</si>
  <si>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</si>
  <si>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</si>
  <si>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</si>
  <si>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</si>
  <si>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</si>
  <si>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</si>
  <si>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</si>
  <si>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</si>
  <si>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</si>
  <si>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</si>
  <si>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</si>
  <si>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</si>
  <si>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</si>
  <si>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</si>
  <si>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</si>
  <si>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</si>
  <si>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</si>
  <si>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</si>
  <si>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</si>
  <si>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</si>
  <si>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</si>
  <si>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</si>
  <si>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</si>
  <si>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</si>
  <si>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</si>
  <si>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</si>
  <si>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</si>
  <si>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</si>
  <si>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</si>
  <si>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</si>
  <si>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</si>
  <si>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</si>
  <si>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</si>
  <si>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</si>
  <si>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</si>
  <si>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</si>
  <si>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</si>
  <si>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</si>
  <si>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</si>
  <si>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</si>
  <si>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</si>
  <si>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</si>
  <si>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</si>
  <si>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</si>
  <si>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</si>
  <si>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</si>
  <si>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</si>
  <si>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</si>
  <si>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</si>
  <si>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</si>
  <si>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</si>
  <si>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</si>
  <si>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</si>
  <si>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</si>
  <si>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</si>
  <si>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</si>
  <si>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</si>
  <si>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</si>
  <si>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</si>
  <si>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</si>
  <si>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</si>
  <si>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</si>
  <si>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</si>
  <si>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</si>
  <si>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</si>
  <si>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</si>
  <si>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</si>
  <si>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</si>
  <si>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</si>
  <si>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</si>
  <si>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</si>
  <si>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</si>
  <si>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</si>
  <si>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</si>
  <si>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</si>
  <si>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</si>
  <si>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</si>
  <si>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</si>
  <si>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</si>
  <si>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</si>
  <si>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</si>
  <si>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</si>
  <si>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</si>
  <si>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</si>
  <si>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</si>
  <si>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</si>
  <si>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</si>
  <si>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</si>
  <si>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</si>
  <si>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</si>
  <si>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</si>
  <si>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</si>
  <si>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</si>
  <si>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</si>
  <si>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</si>
  <si>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</si>
  <si>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</si>
  <si>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</si>
  <si>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</si>
  <si>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</si>
  <si>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</si>
  <si>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</si>
  <si>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</si>
  <si>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</si>
  <si>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</si>
  <si>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</si>
  <si>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</si>
  <si>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</si>
  <si>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</si>
  <si>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</si>
  <si>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</si>
  <si>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</si>
  <si>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</si>
  <si>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</si>
  <si>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</si>
  <si>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</si>
  <si>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</si>
  <si>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</si>
  <si>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</si>
  <si>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</si>
  <si>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</si>
  <si>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</si>
  <si>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</si>
  <si>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</si>
  <si>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</si>
  <si>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</si>
  <si>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</si>
  <si>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</si>
  <si>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</si>
  <si>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</si>
  <si>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</si>
  <si>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</si>
  <si>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</si>
  <si>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</si>
  <si>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</si>
  <si>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</si>
  <si>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</si>
  <si>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</si>
  <si>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</si>
  <si>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</si>
  <si>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</si>
  <si>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</si>
  <si>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</si>
  <si>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</si>
  <si>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</si>
  <si>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</si>
  <si>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</si>
  <si>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</si>
  <si>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</si>
  <si>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</si>
  <si>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</si>
  <si>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</si>
  <si>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</si>
  <si>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</si>
  <si>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</si>
  <si>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</si>
  <si>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</si>
  <si>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</si>
  <si>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</si>
  <si>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</si>
  <si>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</si>
  <si>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</si>
  <si>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</si>
  <si>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</si>
  <si>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</si>
  <si>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</si>
  <si>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</si>
  <si>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</si>
  <si>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</si>
  <si>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</si>
  <si>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</si>
  <si>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</si>
  <si>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</si>
  <si>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</si>
  <si>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</si>
  <si>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</si>
  <si>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</si>
  <si>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</si>
  <si>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</si>
  <si>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</si>
  <si>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</si>
  <si>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</si>
  <si>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</si>
  <si>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</si>
  <si>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</si>
  <si>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</si>
  <si>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</si>
  <si>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</si>
  <si>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</si>
  <si>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</si>
  <si>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</si>
  <si>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</si>
  <si>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</si>
  <si>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</si>
  <si>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</si>
  <si>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</si>
  <si>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</si>
  <si>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</si>
  <si>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</si>
  <si>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</si>
  <si>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</si>
  <si>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</si>
  <si>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</si>
  <si>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</si>
  <si>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</si>
  <si>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</si>
  <si>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</si>
  <si>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</si>
  <si>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</si>
  <si>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</si>
  <si>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</si>
  <si>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</si>
  <si>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</si>
  <si>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</si>
  <si>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</si>
  <si>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</si>
  <si>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</si>
  <si>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</si>
  <si>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</si>
  <si>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</si>
  <si>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</si>
  <si>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</si>
  <si>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</si>
  <si>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</si>
  <si>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</si>
  <si>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</si>
  <si>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</si>
  <si>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</si>
  <si>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</si>
  <si>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</si>
  <si>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</si>
  <si>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</si>
  <si>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</si>
  <si>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</si>
  <si>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</si>
  <si>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</si>
  <si>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</si>
  <si>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</si>
  <si>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</si>
  <si>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</si>
  <si>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</si>
  <si>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</si>
  <si>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</si>
  <si>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</si>
  <si>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</si>
  <si>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</si>
  <si>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</si>
  <si>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</si>
  <si>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</si>
  <si>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</si>
  <si>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</si>
  <si>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</si>
  <si>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</si>
  <si>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</si>
  <si>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</si>
  <si>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</si>
  <si>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</si>
  <si>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</si>
  <si>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</si>
  <si>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</si>
  <si>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</si>
  <si>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</si>
  <si>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</si>
  <si>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</si>
  <si>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</si>
  <si>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</si>
  <si>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</si>
  <si>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</si>
  <si>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</si>
  <si>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</si>
  <si>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</si>
  <si>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</si>
  <si>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</si>
  <si>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</si>
  <si>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</si>
  <si>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</si>
  <si>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</si>
  <si>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</si>
  <si>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</si>
  <si>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</si>
  <si>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</si>
  <si>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</si>
  <si>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</si>
  <si>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</si>
  <si>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</si>
  <si>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</si>
  <si>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</si>
  <si>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</si>
  <si>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</si>
  <si>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</si>
  <si>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</si>
  <si>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</si>
  <si>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</si>
  <si>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</si>
  <si>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</si>
  <si>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</si>
  <si>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</si>
  <si>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</si>
  <si>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</si>
  <si>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</si>
  <si>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</si>
  <si>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</si>
  <si>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</si>
  <si>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</si>
  <si>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</si>
  <si>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</si>
  <si>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</si>
  <si>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</si>
  <si>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</si>
  <si>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</si>
  <si>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</si>
  <si>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</si>
  <si>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</si>
  <si>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</si>
  <si>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</si>
  <si>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</si>
  <si>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</si>
  <si>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</si>
  <si>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</si>
  <si>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</si>
  <si>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</si>
  <si>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</si>
  <si>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</si>
  <si>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</si>
  <si>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</si>
  <si>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</si>
  <si>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</si>
  <si>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</si>
  <si>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</si>
  <si>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</si>
  <si>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</si>
  <si>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</si>
  <si>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</si>
  <si>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</si>
  <si>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</si>
  <si>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</si>
  <si>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</si>
  <si>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</si>
  <si>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</si>
  <si>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</si>
  <si>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</si>
  <si>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</si>
  <si>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</si>
  <si>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</si>
  <si>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</si>
  <si>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</si>
  <si>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</si>
  <si>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</si>
  <si>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</si>
  <si>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</si>
  <si>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</si>
  <si>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</si>
  <si>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</si>
  <si>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</si>
  <si>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</si>
  <si>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</si>
  <si>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</si>
  <si>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</si>
  <si>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</si>
  <si>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</si>
  <si>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</si>
  <si>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</si>
  <si>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</si>
  <si>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</si>
  <si>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</si>
  <si>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</si>
  <si>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</si>
  <si>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</si>
  <si>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</si>
  <si>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</si>
  <si>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</si>
  <si>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</si>
  <si>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</si>
  <si>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</si>
  <si>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</si>
  <si>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</si>
  <si>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</si>
  <si>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</si>
  <si>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</si>
  <si>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</si>
  <si>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</si>
  <si>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</si>
  <si>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</si>
  <si>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</si>
  <si>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</si>
  <si>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</si>
  <si>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</si>
  <si>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</si>
  <si>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</si>
  <si>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</si>
  <si>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</si>
  <si>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</si>
  <si>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</si>
  <si>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</si>
  <si>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</si>
  <si>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</si>
  <si>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</si>
  <si>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</si>
  <si>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</si>
  <si>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</si>
  <si>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</si>
  <si>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</si>
  <si>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</si>
  <si>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</si>
  <si>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</si>
  <si>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</si>
  <si>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</si>
  <si>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</si>
  <si>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</si>
  <si>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</si>
  <si>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</si>
  <si>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</si>
  <si>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</si>
  <si>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</si>
  <si>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</si>
  <si>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</si>
  <si>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</si>
  <si>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</si>
  <si>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</si>
  <si>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</si>
  <si>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</si>
  <si>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</si>
  <si>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</si>
  <si>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</si>
  <si>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</si>
  <si>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</si>
  <si>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</si>
  <si>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</si>
  <si>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</si>
  <si>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</si>
  <si>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</si>
  <si>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</si>
  <si>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</si>
  <si>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</si>
  <si>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</si>
  <si>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</si>
  <si>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</si>
  <si>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</si>
  <si>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</si>
  <si>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</si>
  <si>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</si>
  <si>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</si>
  <si>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</si>
  <si>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</si>
  <si>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</si>
  <si>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</si>
  <si>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</si>
  <si>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</si>
  <si>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</si>
  <si>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</si>
  <si>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</si>
  <si>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</si>
  <si>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</si>
  <si>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</si>
  <si>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</si>
  <si>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</si>
  <si>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</si>
  <si>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</si>
  <si>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</si>
  <si>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</si>
  <si>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</si>
  <si>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</si>
  <si>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</si>
  <si>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</si>
  <si>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</si>
  <si>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</si>
  <si>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</si>
  <si>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</si>
  <si>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</si>
  <si>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</si>
  <si>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</si>
  <si>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</si>
  <si>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</si>
  <si>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</si>
  <si>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</si>
  <si>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</si>
  <si>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</si>
  <si>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</si>
  <si>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</si>
  <si>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</si>
  <si>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</si>
  <si>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</si>
  <si>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</si>
  <si>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</si>
  <si>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</si>
  <si>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</si>
  <si>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</si>
  <si>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</si>
  <si>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</si>
  <si>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</si>
  <si>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</si>
  <si>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</si>
  <si>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</si>
  <si>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</si>
  <si>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</si>
  <si>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</si>
  <si>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</si>
  <si>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</si>
  <si>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</si>
  <si>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</si>
  <si>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</si>
  <si>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</si>
  <si>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</si>
  <si>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</si>
  <si>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</si>
  <si>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</si>
  <si>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</si>
  <si>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</si>
  <si>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</si>
  <si>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</si>
  <si>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</si>
  <si>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</si>
  <si>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</si>
  <si>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</si>
  <si>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</si>
  <si>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</si>
  <si>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</si>
  <si>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</si>
  <si>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</si>
  <si>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</si>
  <si>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</si>
  <si>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</si>
  <si>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</si>
  <si>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</si>
  <si>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</si>
  <si>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</si>
  <si>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</si>
  <si>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</si>
  <si>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</si>
  <si>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</si>
  <si>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</si>
  <si>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</si>
  <si>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</si>
  <si>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</si>
  <si>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</si>
  <si>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</si>
  <si>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</si>
  <si>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</si>
  <si>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</si>
  <si>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</si>
  <si>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</si>
  <si>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</si>
  <si>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</si>
  <si>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</si>
  <si>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</si>
  <si>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</si>
  <si>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</si>
  <si>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</si>
  <si>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</si>
  <si>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</si>
  <si>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</si>
  <si>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</si>
  <si>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</si>
  <si>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</si>
  <si>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</si>
  <si>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</si>
  <si>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</si>
  <si>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</si>
  <si>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</si>
  <si>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</si>
  <si>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</si>
  <si>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</si>
  <si>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</si>
  <si>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</si>
  <si>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</si>
  <si>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</si>
  <si>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</si>
  <si>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</si>
  <si>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</si>
  <si>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</si>
  <si>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</si>
  <si>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</si>
  <si>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</si>
  <si>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</si>
  <si>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</si>
  <si>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</si>
  <si>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</si>
  <si>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</si>
  <si>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</si>
  <si>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</si>
  <si>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</si>
  <si>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</si>
  <si>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</si>
  <si>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</si>
  <si>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</si>
  <si>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</si>
  <si>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</si>
  <si>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</si>
  <si>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</si>
  <si>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</si>
  <si>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</si>
  <si>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</si>
  <si>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</si>
  <si>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</si>
  <si>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</si>
  <si>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</si>
  <si>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</si>
  <si>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</si>
  <si>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</si>
  <si>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</si>
  <si>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</si>
  <si>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</si>
  <si>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</si>
  <si>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</si>
  <si>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</si>
  <si>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</si>
  <si>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</si>
  <si>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</si>
  <si>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</si>
  <si>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</si>
  <si>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</si>
  <si>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</si>
  <si>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</si>
  <si>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</si>
  <si>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</si>
  <si>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</si>
  <si>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</si>
  <si>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</si>
  <si>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</si>
  <si>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</si>
  <si>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</si>
  <si>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</si>
  <si>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</si>
  <si>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</si>
  <si>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</si>
  <si>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</si>
  <si>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</si>
  <si>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</si>
  <si>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</si>
  <si>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</si>
  <si>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</si>
  <si>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</si>
  <si>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</si>
  <si>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</si>
  <si>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</si>
  <si>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</si>
  <si>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</si>
  <si>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</si>
  <si>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</si>
  <si>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</si>
  <si>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</si>
  <si>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</si>
  <si>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</si>
  <si>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</si>
  <si>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</si>
  <si>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</si>
  <si>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</si>
  <si>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</si>
  <si>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</si>
  <si>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</si>
  <si>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</si>
  <si>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</si>
  <si>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</si>
  <si>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</si>
  <si>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</si>
  <si>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</si>
  <si>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</si>
  <si>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</si>
  <si>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</si>
  <si>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</si>
  <si>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</si>
  <si>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</si>
  <si>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</si>
  <si>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</si>
  <si>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</si>
  <si>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</si>
  <si>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</si>
  <si>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</si>
  <si>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</si>
  <si>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</si>
  <si>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</si>
  <si>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</si>
  <si>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</si>
  <si>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</si>
  <si>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</si>
  <si>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</si>
  <si>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</si>
  <si>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</si>
  <si>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</si>
  <si>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</si>
  <si>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</si>
  <si>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</si>
  <si>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</si>
  <si>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</si>
  <si>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</si>
  <si>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</si>
  <si>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</si>
  <si>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</si>
  <si>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</si>
  <si>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</si>
  <si>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</si>
  <si>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</si>
  <si>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</si>
  <si>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</si>
  <si>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</si>
  <si>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</si>
  <si>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</si>
  <si>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</si>
  <si>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</si>
  <si>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</si>
  <si>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</si>
  <si>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</si>
  <si>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</si>
  <si>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</si>
  <si>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</si>
  <si>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</si>
  <si>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</si>
  <si>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</si>
  <si>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</si>
  <si>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</si>
  <si>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</si>
  <si>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</si>
  <si>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</si>
  <si>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</si>
  <si>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</si>
  <si>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</si>
  <si>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</si>
  <si>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</si>
  <si>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</si>
  <si>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</si>
  <si>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</si>
  <si>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</si>
  <si>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</si>
  <si>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</si>
  <si>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</si>
  <si>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</si>
  <si>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</si>
  <si>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</si>
  <si>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</si>
  <si>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</si>
  <si>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</si>
  <si>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</si>
  <si>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</si>
  <si>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</si>
  <si>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</si>
  <si>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</si>
  <si>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</si>
  <si>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</si>
  <si>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</si>
  <si>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</si>
  <si>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</si>
  <si>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</si>
  <si>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</si>
  <si>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</si>
  <si>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</si>
  <si>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</si>
  <si>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</si>
  <si>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</si>
  <si>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</si>
  <si>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</si>
  <si>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</si>
  <si>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</si>
  <si>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</si>
  <si>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</si>
  <si>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</si>
  <si>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</si>
  <si>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</si>
  <si>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</si>
  <si>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</si>
  <si>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</si>
  <si>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</si>
  <si>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</si>
  <si>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</si>
  <si>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</si>
  <si>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</si>
  <si>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</si>
  <si>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</si>
  <si>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</si>
  <si>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</si>
  <si>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</si>
  <si>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</si>
  <si>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</si>
  <si>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</si>
  <si>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</si>
  <si>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</si>
  <si>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</si>
  <si>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</si>
  <si>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</si>
  <si>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</si>
  <si>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</si>
  <si>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</si>
  <si>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</si>
  <si>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</si>
  <si>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</si>
  <si>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</si>
  <si>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</si>
  <si>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</si>
  <si>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</si>
  <si>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</si>
  <si>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</si>
  <si>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</si>
  <si>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</si>
  <si>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</si>
  <si>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</si>
  <si>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</si>
  <si>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</si>
  <si>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</si>
  <si>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</si>
  <si>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</si>
  <si>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</si>
  <si>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</si>
  <si>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</si>
  <si>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</si>
  <si>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</si>
  <si>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</si>
  <si>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</si>
  <si>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</si>
  <si>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</si>
  <si>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</si>
  <si>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</si>
  <si>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</si>
  <si>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</si>
  <si>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</si>
  <si>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</si>
  <si>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</si>
  <si>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</si>
  <si>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</si>
  <si>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</si>
  <si>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</si>
  <si>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</si>
  <si>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</si>
  <si>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</si>
  <si>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</si>
  <si>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</si>
  <si>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</si>
  <si>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</si>
  <si>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</si>
  <si>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</si>
  <si>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</si>
  <si>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</si>
  <si>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</si>
  <si>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</si>
  <si>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</si>
  <si>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</si>
  <si>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</si>
  <si>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</si>
  <si>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</si>
  <si>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</si>
  <si>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</si>
  <si>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</si>
  <si>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</si>
  <si>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</si>
  <si>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</si>
  <si>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</si>
  <si>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</si>
  <si>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</si>
  <si>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</si>
  <si>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</si>
  <si>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</si>
  <si>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</si>
  <si>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</si>
  <si>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</si>
  <si>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</si>
  <si>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</si>
  <si>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</si>
  <si>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</si>
  <si>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</si>
  <si>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</si>
  <si>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</si>
  <si>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</si>
  <si>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</si>
  <si>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</si>
  <si>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</si>
  <si>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</si>
  <si>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</si>
  <si>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</si>
  <si>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</si>
  <si>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</si>
  <si>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</si>
  <si>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</si>
  <si>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</si>
  <si>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</si>
  <si>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</si>
  <si>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</si>
  <si>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</si>
  <si>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</si>
  <si>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</si>
  <si>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</si>
  <si>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</si>
  <si>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</si>
  <si>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</si>
  <si>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</si>
  <si>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</si>
  <si>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</si>
  <si>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</si>
  <si>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</si>
  <si>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</si>
  <si>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</si>
  <si>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</si>
  <si>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</si>
  <si>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</si>
  <si>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</si>
  <si>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</si>
  <si>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</si>
  <si>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</si>
  <si>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</si>
  <si>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</si>
  <si>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</si>
  <si>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</si>
  <si>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</si>
  <si>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</si>
  <si>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</si>
  <si>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</si>
  <si>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</si>
  <si>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</si>
  <si>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</si>
  <si>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</si>
  <si>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</si>
  <si>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</si>
  <si>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</si>
  <si>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</si>
  <si>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</si>
  <si>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</si>
  <si>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</si>
  <si>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</si>
  <si>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</si>
  <si>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</si>
  <si>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</si>
  <si>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</si>
  <si>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</si>
  <si>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</si>
  <si>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</si>
  <si>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</si>
  <si>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</si>
  <si>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</si>
  <si>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</si>
  <si>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</si>
  <si>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</si>
  <si>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</si>
  <si>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</si>
  <si>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</si>
  <si>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</si>
  <si>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</si>
  <si>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</si>
  <si>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</si>
  <si>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</si>
  <si>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</si>
  <si>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</si>
  <si>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</si>
  <si>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</si>
  <si>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</si>
  <si>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</si>
  <si>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</si>
  <si>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</si>
  <si>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</si>
  <si>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</si>
  <si>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</si>
  <si>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</si>
  <si>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</si>
  <si>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</si>
  <si>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</si>
  <si>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</si>
  <si>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</si>
  <si>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</si>
  <si>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</si>
  <si>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</si>
  <si>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</si>
  <si>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</si>
  <si>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</si>
  <si>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</si>
  <si>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</si>
  <si>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</si>
  <si>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</si>
  <si>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</si>
  <si>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</si>
  <si>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</si>
  <si>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</si>
  <si>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</si>
  <si>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</si>
  <si>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</si>
  <si>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</si>
  <si>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</si>
  <si>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</si>
  <si>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</si>
  <si>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</si>
  <si>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</si>
  <si>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</si>
  <si>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</si>
  <si>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</si>
  <si>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</si>
  <si>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</si>
  <si>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</si>
  <si>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</si>
  <si>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</si>
  <si>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</si>
  <si>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</si>
  <si>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</si>
  <si>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</si>
  <si>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</si>
  <si>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</si>
  <si>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</si>
  <si>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</si>
  <si>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</si>
  <si>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</si>
  <si>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</si>
  <si>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</si>
  <si>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</si>
  <si>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</si>
  <si>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</si>
  <si>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</si>
  <si>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</si>
  <si>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</si>
  <si>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</si>
  <si>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</si>
  <si>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</si>
  <si>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</si>
  <si>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</si>
  <si>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</si>
  <si>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</si>
  <si>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</si>
  <si>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</si>
  <si>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</si>
  <si>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</si>
  <si>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</si>
  <si>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</si>
  <si>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</si>
  <si>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</si>
  <si>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</si>
  <si>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</si>
  <si>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</si>
  <si>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</si>
  <si>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</si>
  <si>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</si>
  <si>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</si>
  <si>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</si>
  <si>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</si>
  <si>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</si>
  <si>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</si>
  <si>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</si>
  <si>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</si>
  <si>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</si>
  <si>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</si>
  <si>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</si>
  <si>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</si>
  <si>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</si>
  <si>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</si>
  <si>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</si>
  <si>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</si>
  <si>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</si>
  <si>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</si>
  <si>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</si>
  <si>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</si>
  <si>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</si>
  <si>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</si>
  <si>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</si>
  <si>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</si>
  <si>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</si>
  <si>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</si>
  <si>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</si>
  <si>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</si>
  <si>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</si>
  <si>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</si>
  <si>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</si>
  <si>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</si>
  <si>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</si>
  <si>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</si>
  <si>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</si>
  <si>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</si>
  <si>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</si>
  <si>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</si>
  <si>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</si>
  <si>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</si>
  <si>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</si>
  <si>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</si>
  <si>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</si>
  <si>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</si>
  <si>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</si>
  <si>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</si>
  <si>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</si>
  <si>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</si>
  <si>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</si>
  <si>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</si>
  <si>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</si>
  <si>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</si>
  <si>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</si>
  <si>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</si>
  <si>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</si>
  <si>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</si>
  <si>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</si>
  <si>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</si>
  <si>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</si>
  <si>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</si>
  <si>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</si>
  <si>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</si>
  <si>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</si>
  <si>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</si>
  <si>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</si>
  <si>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</si>
  <si>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</si>
  <si>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</si>
  <si>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</si>
  <si>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</si>
  <si>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</si>
  <si>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</si>
  <si>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</si>
  <si>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</si>
  <si>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</si>
  <si>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</si>
  <si>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</si>
  <si>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</si>
  <si>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</si>
  <si>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</si>
  <si>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</si>
  <si>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</si>
  <si>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</si>
  <si>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</si>
  <si>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</si>
  <si>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</si>
  <si>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</si>
  <si>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</si>
  <si>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</si>
  <si>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</si>
  <si>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</si>
  <si>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</si>
  <si>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</si>
  <si>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</si>
  <si>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</si>
  <si>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</si>
  <si>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</si>
  <si>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</si>
  <si>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</si>
  <si>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</si>
  <si>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</si>
  <si>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</si>
  <si>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</si>
  <si>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</si>
  <si>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</si>
  <si>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</si>
  <si>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</si>
  <si>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</si>
  <si>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</si>
  <si>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</si>
  <si>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</si>
  <si>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</si>
  <si>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</si>
  <si>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</si>
  <si>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</si>
  <si>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</si>
  <si>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</si>
  <si>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</si>
  <si>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</si>
  <si>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</si>
  <si>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</si>
  <si>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</si>
  <si>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</si>
  <si>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</si>
  <si>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</si>
  <si>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</si>
  <si>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</si>
  <si>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</si>
  <si>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</si>
  <si>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</si>
  <si>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</si>
  <si>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</si>
  <si>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</si>
  <si>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</si>
  <si>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</si>
  <si>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</si>
  <si>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</si>
  <si>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</si>
  <si>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</si>
  <si>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</si>
  <si>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</si>
  <si>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</si>
  <si>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</si>
  <si>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</si>
  <si>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</si>
  <si>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</si>
  <si>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</si>
  <si>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</si>
  <si>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</si>
  <si>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</si>
  <si>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</si>
  <si>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</si>
  <si>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</si>
  <si>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</si>
  <si>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</si>
  <si>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</si>
  <si>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</si>
  <si>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</si>
  <si>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</si>
  <si>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</si>
  <si>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</si>
  <si>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</si>
  <si>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</si>
  <si>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</si>
  <si>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</si>
  <si>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</si>
  <si>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</si>
  <si>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</si>
  <si>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</si>
  <si>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</si>
  <si>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</si>
  <si>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</si>
  <si>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</si>
  <si>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</si>
  <si>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</si>
  <si>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</si>
  <si>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</si>
  <si>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</si>
  <si>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</si>
  <si>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</si>
  <si>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</si>
  <si>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</si>
  <si>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</si>
  <si>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</si>
  <si>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</si>
  <si>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</si>
  <si>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</si>
  <si>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</si>
  <si>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</si>
  <si>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</si>
  <si>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</si>
  <si>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</si>
  <si>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</si>
  <si>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</si>
  <si>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</si>
  <si>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</si>
  <si>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</si>
  <si>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</si>
  <si>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</si>
  <si>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</si>
  <si>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</si>
  <si>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</si>
  <si>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</si>
  <si>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</si>
  <si>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</si>
  <si>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</si>
  <si>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</si>
  <si>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</si>
  <si>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</si>
  <si>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</si>
  <si>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</si>
  <si>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</si>
  <si>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</si>
  <si>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</si>
  <si>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</si>
  <si>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</si>
  <si>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</si>
  <si>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</si>
  <si>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</si>
  <si>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</si>
  <si>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</si>
  <si>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</si>
  <si>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</si>
  <si>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</si>
  <si>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</si>
  <si>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</si>
  <si>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</si>
  <si>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</si>
  <si>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</si>
  <si>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</si>
  <si>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</si>
  <si>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</si>
  <si>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</si>
  <si>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</si>
  <si>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</si>
  <si>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</si>
  <si>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</si>
  <si>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</si>
  <si>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</si>
  <si>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</si>
  <si>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</si>
  <si>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</si>
  <si>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</si>
  <si>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</si>
  <si>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</si>
  <si>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</si>
  <si>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</si>
  <si>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</si>
  <si>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</si>
  <si>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</si>
  <si>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</si>
  <si>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</si>
  <si>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</si>
  <si>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</si>
  <si>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</si>
  <si>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</si>
  <si>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</si>
  <si>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</si>
  <si>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</si>
  <si>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</si>
  <si>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</si>
  <si>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</si>
  <si>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</si>
  <si>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</si>
  <si>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</si>
  <si>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</si>
  <si>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</si>
  <si>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</si>
  <si>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</si>
  <si>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</si>
  <si>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</si>
  <si>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</si>
  <si>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</si>
  <si>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</si>
  <si>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</si>
  <si>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</si>
  <si>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</si>
  <si>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</si>
  <si>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</si>
  <si>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</si>
  <si>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</si>
  <si>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</si>
  <si>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</si>
  <si>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</si>
  <si>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</si>
  <si>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</si>
  <si>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</si>
  <si>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</si>
  <si>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</si>
  <si>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</si>
  <si>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</si>
  <si>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</si>
  <si>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</si>
  <si>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</si>
  <si>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</si>
  <si>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</si>
  <si>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</si>
  <si>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</si>
  <si>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</si>
  <si>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</si>
  <si>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</si>
  <si>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</si>
  <si>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</si>
  <si>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</si>
  <si>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</si>
  <si>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</si>
  <si>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</si>
  <si>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</si>
  <si>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</si>
  <si>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</si>
  <si>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</si>
  <si>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</si>
  <si>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</si>
  <si>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</si>
  <si>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</si>
  <si>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</si>
  <si>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</si>
  <si>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</si>
  <si>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</si>
  <si>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</si>
  <si>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</si>
  <si>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</si>
  <si>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</si>
  <si>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</si>
  <si>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</si>
  <si>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</si>
  <si>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</si>
  <si>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</si>
  <si>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</si>
  <si>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</si>
  <si>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</si>
  <si>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</si>
  <si>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</si>
  <si>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</si>
  <si>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</si>
  <si>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</si>
  <si>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</si>
  <si>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</si>
  <si>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</si>
  <si>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</si>
  <si>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</si>
  <si>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</si>
  <si>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</si>
  <si>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</si>
  <si>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</si>
  <si>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</si>
  <si>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</si>
  <si>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</si>
  <si>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</si>
  <si>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</si>
  <si>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</si>
  <si>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</si>
  <si>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</si>
  <si>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</si>
  <si>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</si>
  <si>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</si>
  <si>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</si>
  <si>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</si>
  <si>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</si>
  <si>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</si>
  <si>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</si>
  <si>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</si>
  <si>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</si>
  <si>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</si>
  <si>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</si>
  <si>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</si>
  <si>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</si>
  <si>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</si>
  <si>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</si>
  <si>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</si>
  <si>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</si>
  <si>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</si>
  <si>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</si>
  <si>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</si>
  <si>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</si>
  <si>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</si>
  <si>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</si>
  <si>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</si>
  <si>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</si>
  <si>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</si>
  <si>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</si>
  <si>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</si>
  <si>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</si>
  <si>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</si>
  <si>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</si>
  <si>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</si>
  <si>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</si>
  <si>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</si>
  <si>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</si>
  <si>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</si>
  <si>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</si>
  <si>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</si>
  <si>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</si>
  <si>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</si>
  <si>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</si>
  <si>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</si>
  <si>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</si>
  <si>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</si>
  <si>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</si>
  <si>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</si>
  <si>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</si>
  <si>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</si>
  <si>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</si>
  <si>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</si>
  <si>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</si>
  <si>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</si>
  <si>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</si>
  <si>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</si>
  <si>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</si>
  <si>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</si>
  <si>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</si>
  <si>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</si>
  <si>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</si>
  <si>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</si>
  <si>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</si>
  <si>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</si>
  <si>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</si>
  <si>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</si>
  <si>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</si>
  <si>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</si>
  <si>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</si>
  <si>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</si>
  <si>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</si>
  <si>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</si>
  <si>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</si>
  <si>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</si>
  <si>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</si>
  <si>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</si>
  <si>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</si>
  <si>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</si>
  <si>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</si>
  <si>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</si>
  <si>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</si>
  <si>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</si>
  <si>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</si>
  <si>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</si>
  <si>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</si>
  <si>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</si>
  <si>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</si>
  <si>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</si>
  <si>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</si>
  <si>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</si>
  <si>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</si>
  <si>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</si>
  <si>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</si>
  <si>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</si>
  <si>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</si>
  <si>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</si>
  <si>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</si>
  <si>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</si>
  <si>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</si>
  <si>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</si>
  <si>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</si>
  <si>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</si>
  <si>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</si>
  <si>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</si>
  <si>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</si>
  <si>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</si>
  <si>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</si>
  <si>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</si>
  <si>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</si>
  <si>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</si>
  <si>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</si>
  <si>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</si>
  <si>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</si>
  <si>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</si>
  <si>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</si>
  <si>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</si>
  <si>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</si>
  <si>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</si>
  <si>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</si>
  <si>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</si>
  <si>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</si>
  <si>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</si>
  <si>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</si>
  <si>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</si>
  <si>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</si>
  <si>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</si>
  <si>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</si>
  <si>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</si>
  <si>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</si>
  <si>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</si>
  <si>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</si>
  <si>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</si>
  <si>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</si>
  <si>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</si>
  <si>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</si>
  <si>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</si>
  <si>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</si>
  <si>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</si>
  <si>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</si>
  <si>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</si>
  <si>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</si>
  <si>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</si>
  <si>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</si>
  <si>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</si>
  <si>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</si>
  <si>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</si>
  <si>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</si>
  <si>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</si>
  <si>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</si>
  <si>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</si>
  <si>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</si>
  <si>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</si>
  <si>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</si>
  <si>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</si>
  <si>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</si>
  <si>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</si>
  <si>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</si>
  <si>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</si>
  <si>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</si>
  <si>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</si>
  <si>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</si>
  <si>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</si>
  <si>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</si>
  <si>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</si>
  <si>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</si>
  <si>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</si>
  <si>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</si>
  <si>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</si>
  <si>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</si>
  <si>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</si>
  <si>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</si>
  <si>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</si>
  <si>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</si>
  <si>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</si>
  <si>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</si>
  <si>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</si>
  <si>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</si>
  <si>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</si>
  <si>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</si>
  <si>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</si>
  <si>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</si>
  <si>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</si>
  <si>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</si>
  <si>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</si>
  <si>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</si>
  <si>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</si>
  <si>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</si>
  <si>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</si>
  <si>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</si>
  <si>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</si>
  <si>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</si>
  <si>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</si>
  <si>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</si>
  <si>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</si>
  <si>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</si>
  <si>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</si>
  <si>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</si>
  <si>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</si>
  <si>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</si>
  <si>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</si>
  <si>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</si>
  <si>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</si>
  <si>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</si>
  <si>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</si>
  <si>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</si>
  <si>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</si>
  <si>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</si>
  <si>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</si>
  <si>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</si>
  <si>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</si>
  <si>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</si>
  <si>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</si>
  <si>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</si>
  <si>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</si>
  <si>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</si>
  <si>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</si>
  <si>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</si>
  <si>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</si>
  <si>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</si>
  <si>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</si>
  <si>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</si>
  <si>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</si>
  <si>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</si>
  <si>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</si>
  <si>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</si>
  <si>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</si>
  <si>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</si>
  <si>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</si>
  <si>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</si>
  <si>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</si>
  <si>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</si>
  <si>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</si>
  <si>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</si>
  <si>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</si>
  <si>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</si>
  <si>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</si>
  <si>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</si>
  <si>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</si>
  <si>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</si>
  <si>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</si>
  <si>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</si>
  <si>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</si>
  <si>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</si>
  <si>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</si>
  <si>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</si>
  <si>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</si>
  <si>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</si>
  <si>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</si>
  <si>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</si>
  <si>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</si>
  <si>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</si>
  <si>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</si>
  <si>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</si>
  <si>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</si>
  <si>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</si>
  <si>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</si>
  <si>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</si>
  <si>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</si>
  <si>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</si>
  <si>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</si>
  <si>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</si>
  <si>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</si>
  <si>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</si>
  <si>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</si>
  <si>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</si>
  <si>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</si>
  <si>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</si>
  <si>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</si>
  <si>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</si>
  <si>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</si>
  <si>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</si>
  <si>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</si>
  <si>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</si>
  <si>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</si>
  <si>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</si>
  <si>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</si>
  <si>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</si>
  <si>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</si>
  <si>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</si>
  <si>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</si>
  <si>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</si>
  <si>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</si>
  <si>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</si>
  <si>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</si>
  <si>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</si>
  <si>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</si>
  <si>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</si>
  <si>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</si>
  <si>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</si>
  <si>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</si>
  <si>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</si>
  <si>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</si>
  <si>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</si>
  <si>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</si>
  <si>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</si>
  <si>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</si>
  <si>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</si>
  <si>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</si>
  <si>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</si>
  <si>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</si>
  <si>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</si>
  <si>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</si>
  <si>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</si>
  <si>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</si>
  <si>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</si>
  <si>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</si>
  <si>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</si>
  <si>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</si>
  <si>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</si>
  <si>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</si>
  <si>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</si>
  <si>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</si>
  <si>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</si>
  <si>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</si>
  <si>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</si>
  <si>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</si>
  <si>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</si>
  <si>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</si>
  <si>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</si>
  <si>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</si>
  <si>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</si>
  <si>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</si>
  <si>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</si>
  <si>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</si>
  <si>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</si>
  <si>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</si>
  <si>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</si>
  <si>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</si>
  <si>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</si>
  <si>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</si>
  <si>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</si>
  <si>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</si>
  <si>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</si>
  <si>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</si>
  <si>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</si>
  <si>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</si>
  <si>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</si>
  <si>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</si>
  <si>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</si>
  <si>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</si>
  <si>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</si>
  <si>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</si>
  <si>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</si>
  <si>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</si>
  <si>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</si>
  <si>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</si>
  <si>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</si>
  <si>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</si>
  <si>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</si>
  <si>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</si>
  <si>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</si>
  <si>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</si>
  <si>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</si>
  <si>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</si>
  <si>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</si>
  <si>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</si>
  <si>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</si>
  <si>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</si>
  <si>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</si>
  <si>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</si>
  <si>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</si>
  <si>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</si>
  <si>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</si>
  <si>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</si>
  <si>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</si>
  <si>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</si>
  <si>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</si>
  <si>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</si>
  <si>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</si>
  <si>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</si>
  <si>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</si>
  <si>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</si>
  <si>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</si>
  <si>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</si>
  <si>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</si>
  <si>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</si>
  <si>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</si>
  <si>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</si>
  <si>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</si>
  <si>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</si>
  <si>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</si>
  <si>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</si>
  <si>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</si>
  <si>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</si>
  <si>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</si>
  <si>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</si>
  <si>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</si>
  <si>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</si>
  <si>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</si>
  <si>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</si>
  <si>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</si>
  <si>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</si>
  <si>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</si>
  <si>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</si>
  <si>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</si>
  <si>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</si>
  <si>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</si>
  <si>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</si>
  <si>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</si>
  <si>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</si>
  <si>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</si>
  <si>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</si>
  <si>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</si>
  <si>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</si>
  <si>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</si>
  <si>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</si>
  <si>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</si>
  <si>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</si>
  <si>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</si>
  <si>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</si>
  <si>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</si>
  <si>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</si>
  <si>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</si>
  <si>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</si>
  <si>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</si>
  <si>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</si>
  <si>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</si>
  <si>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</si>
  <si>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</si>
  <si>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</si>
  <si>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</si>
  <si>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</si>
  <si>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</si>
  <si>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</si>
  <si>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</si>
  <si>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</si>
  <si>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</si>
  <si>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</si>
  <si>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</si>
  <si>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</si>
  <si>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</si>
  <si>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</si>
  <si>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</si>
  <si>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</si>
  <si>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</si>
  <si>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</si>
  <si>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</si>
  <si>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</si>
  <si>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</si>
  <si>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</si>
  <si>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</si>
  <si>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</si>
  <si>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</si>
  <si>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</si>
  <si>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</si>
  <si>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</si>
  <si>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</si>
  <si>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</si>
  <si>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</si>
  <si>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</si>
  <si>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</si>
  <si>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</si>
  <si>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</si>
  <si>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</si>
  <si>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</si>
  <si>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</si>
  <si>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</si>
  <si>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</si>
  <si>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</si>
  <si>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</si>
  <si>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</si>
  <si>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</si>
  <si>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</si>
  <si>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</si>
  <si>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</si>
  <si>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</si>
  <si>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</si>
  <si>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</si>
  <si>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</si>
  <si>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</si>
  <si>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</si>
  <si>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</si>
  <si>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</si>
  <si>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</si>
  <si>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</si>
  <si>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</si>
  <si>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</si>
  <si>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</si>
  <si>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</si>
  <si>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</si>
  <si>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</si>
  <si>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</si>
  <si>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</si>
  <si>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</si>
  <si>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</si>
  <si>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</si>
  <si>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</si>
  <si>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</si>
  <si>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</si>
  <si>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</si>
  <si>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</si>
  <si>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</si>
  <si>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</si>
  <si>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</si>
  <si>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</si>
  <si>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</si>
  <si>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</si>
  <si>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</si>
  <si>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</si>
  <si>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</si>
  <si>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</si>
  <si>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</si>
  <si>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</si>
  <si>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</si>
  <si>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</si>
  <si>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</si>
  <si>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</si>
  <si>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</si>
  <si>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</si>
  <si>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</si>
  <si>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</si>
  <si>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</si>
  <si>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</si>
  <si>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</si>
  <si>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</si>
  <si>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</si>
  <si>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</si>
  <si>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</si>
  <si>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</si>
  <si>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</si>
  <si>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</si>
  <si>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</si>
  <si>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</si>
  <si>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</si>
  <si>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</si>
  <si>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</si>
  <si>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</si>
  <si>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</si>
  <si>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</si>
  <si>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</si>
  <si>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</si>
  <si>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</si>
  <si>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</si>
  <si>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</si>
  <si>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</si>
  <si>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</si>
  <si>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</si>
  <si>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</si>
  <si>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</si>
  <si>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</si>
  <si>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</si>
  <si>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</si>
  <si>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</si>
  <si>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</si>
  <si>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</si>
  <si>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</si>
  <si>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</si>
  <si>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</si>
  <si>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</si>
  <si>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</si>
  <si>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</si>
  <si>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</si>
  <si>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</si>
  <si>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</si>
  <si>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</si>
  <si>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</si>
  <si>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</si>
  <si>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</si>
  <si>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</si>
  <si>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</si>
  <si>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</si>
  <si>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</si>
  <si>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</si>
  <si>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</si>
  <si>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</si>
  <si>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</si>
  <si>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</si>
  <si>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</si>
  <si>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</si>
  <si>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</si>
  <si>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</si>
  <si>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</si>
  <si>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</si>
  <si>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</si>
  <si>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</si>
  <si>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</si>
  <si>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</si>
  <si>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</si>
  <si>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</si>
  <si>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</si>
  <si>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</si>
  <si>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</si>
  <si>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</si>
  <si>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</si>
  <si>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</si>
  <si>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</si>
  <si>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</si>
  <si>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</si>
  <si>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</si>
  <si>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</si>
  <si>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</si>
  <si>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</si>
  <si>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</si>
  <si>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</si>
  <si>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</si>
  <si>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</si>
  <si>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</si>
  <si>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</si>
  <si>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</si>
  <si>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</si>
  <si>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</si>
  <si>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</si>
  <si>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</si>
  <si>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</si>
  <si>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</si>
  <si>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</si>
  <si>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</si>
  <si>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</si>
  <si>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</si>
  <si>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</si>
  <si>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</si>
  <si>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</si>
  <si>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</si>
  <si>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</si>
  <si>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</si>
  <si>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</si>
  <si>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</si>
  <si>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</si>
  <si>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</si>
  <si>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</si>
  <si>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</si>
  <si>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</si>
  <si>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</si>
  <si>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</si>
  <si>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</si>
  <si>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</si>
  <si>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</si>
  <si>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</si>
  <si>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</si>
  <si>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</si>
  <si>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</si>
  <si>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</si>
  <si>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</si>
  <si>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</si>
  <si>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</si>
  <si>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</si>
  <si>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</si>
  <si>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</si>
  <si>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</si>
  <si>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</si>
  <si>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</si>
  <si>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</si>
  <si>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</si>
  <si>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</si>
  <si>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</si>
  <si>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</si>
  <si>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</si>
  <si>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</si>
  <si>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</si>
  <si>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</si>
  <si>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</si>
  <si>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</si>
  <si>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</si>
  <si>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</si>
  <si>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</si>
  <si>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</si>
  <si>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</si>
  <si>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</si>
  <si>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</si>
  <si>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</si>
  <si>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</si>
  <si>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</si>
  <si>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</si>
  <si>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</si>
  <si>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</si>
  <si>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</si>
  <si>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</si>
  <si>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</si>
  <si>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</si>
  <si>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</si>
  <si>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</si>
  <si>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</si>
  <si>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</si>
  <si>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</si>
  <si>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</si>
  <si>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</si>
  <si>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</si>
  <si>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</si>
  <si>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</si>
  <si>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</si>
  <si>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</si>
  <si>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</si>
  <si>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</si>
  <si>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</si>
  <si>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</si>
  <si>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</si>
  <si>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</si>
  <si>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</si>
  <si>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</si>
  <si>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</si>
  <si>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</si>
  <si>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</si>
  <si>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</si>
  <si>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</si>
  <si>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</si>
  <si>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</si>
  <si>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</si>
  <si>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</si>
  <si>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</si>
  <si>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</si>
  <si>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</si>
  <si>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</si>
  <si>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</si>
  <si>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</si>
  <si>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</si>
  <si>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</si>
  <si>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</si>
  <si>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</si>
  <si>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</si>
  <si>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</si>
  <si>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</si>
  <si>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</si>
  <si>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</si>
  <si>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</si>
  <si>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</si>
  <si>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</si>
  <si>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</si>
  <si>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</si>
  <si>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</si>
  <si>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</si>
  <si>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</si>
  <si>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</si>
  <si>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</si>
  <si>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</si>
  <si>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</si>
  <si>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</si>
  <si>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</si>
  <si>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</si>
  <si>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</si>
  <si>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</si>
  <si>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</si>
  <si>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</si>
  <si>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</si>
  <si>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</si>
  <si>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</si>
  <si>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</si>
  <si>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</si>
  <si>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</si>
  <si>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</si>
  <si>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</si>
  <si>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</si>
  <si>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</si>
  <si>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</si>
  <si>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</si>
  <si>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</si>
  <si>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</si>
  <si>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</si>
  <si>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</si>
  <si>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</si>
  <si>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</si>
  <si>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</si>
  <si>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</si>
  <si>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</si>
  <si>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</si>
  <si>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</si>
  <si>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</si>
  <si>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</si>
  <si>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</si>
  <si>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</si>
  <si>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</si>
  <si>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</si>
  <si>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</si>
  <si>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</si>
  <si>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</si>
  <si>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</si>
  <si>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</si>
  <si>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</si>
  <si>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</si>
  <si>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</si>
  <si>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</si>
  <si>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</si>
  <si>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</si>
  <si>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</si>
  <si>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</si>
  <si>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</si>
  <si>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</si>
  <si>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</si>
  <si>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</si>
  <si>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</si>
  <si>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</si>
  <si>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</si>
  <si>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</si>
  <si>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</si>
  <si>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</si>
  <si>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</si>
  <si>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</si>
  <si>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</si>
  <si>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</si>
  <si>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</si>
  <si>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</si>
  <si>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</si>
  <si>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</si>
  <si>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</si>
  <si>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</si>
  <si>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</si>
  <si>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</si>
  <si>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</si>
  <si>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</si>
  <si>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</si>
  <si>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</si>
  <si>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</si>
  <si>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</si>
  <si>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</si>
  <si>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</si>
  <si>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</si>
  <si>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</si>
  <si>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</si>
  <si>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</si>
  <si>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</si>
  <si>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</si>
  <si>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</si>
  <si>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</si>
  <si>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</si>
  <si>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</si>
  <si>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</si>
  <si>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</si>
  <si>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</si>
  <si>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</si>
  <si>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</si>
  <si>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</si>
  <si>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</si>
  <si>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</si>
  <si>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</si>
  <si>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</si>
  <si>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</si>
  <si>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</si>
  <si>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</si>
  <si>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</si>
  <si>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</si>
  <si>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</si>
  <si>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</si>
  <si>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</si>
  <si>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</si>
  <si>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</si>
  <si>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</si>
  <si>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</si>
  <si>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</si>
  <si>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</si>
  <si>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</si>
  <si>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</si>
  <si>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</si>
  <si>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</si>
  <si>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</si>
  <si>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</si>
  <si>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</si>
  <si>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</si>
  <si>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</si>
  <si>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</si>
  <si>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</si>
  <si>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</si>
  <si>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</si>
  <si>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</si>
  <si>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</si>
  <si>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</si>
  <si>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</si>
  <si>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</si>
  <si>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</si>
  <si>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</si>
  <si>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</si>
  <si>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</si>
  <si>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</si>
  <si>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</si>
  <si>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</si>
  <si>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</si>
  <si>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</si>
  <si>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</si>
  <si>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</si>
  <si>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</si>
  <si>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</si>
  <si>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</si>
  <si>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</si>
  <si>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</si>
  <si>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</si>
  <si>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</si>
  <si>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</si>
  <si>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</si>
  <si>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</si>
  <si>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</si>
  <si>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</si>
  <si>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</si>
  <si>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</si>
  <si>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</si>
  <si>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</si>
  <si>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</si>
  <si>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</si>
  <si>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</si>
  <si>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</si>
  <si>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</si>
  <si>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</si>
  <si>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</si>
  <si>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</si>
  <si>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</si>
  <si>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</si>
  <si>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</si>
  <si>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</si>
  <si>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</si>
  <si>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</si>
  <si>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</si>
  <si>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</si>
  <si>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</si>
  <si>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</si>
  <si>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</si>
  <si>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</si>
  <si>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</si>
  <si>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</si>
  <si>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</si>
  <si>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</si>
  <si>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</si>
  <si>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</si>
  <si>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</si>
  <si>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</si>
  <si>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</si>
  <si>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</si>
  <si>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</si>
  <si>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</si>
  <si>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</si>
  <si>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</si>
  <si>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</si>
  <si>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</si>
  <si>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</si>
  <si>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</si>
  <si>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</si>
  <si>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</si>
  <si>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</si>
  <si>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</si>
  <si>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</si>
  <si>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</si>
  <si>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</si>
  <si>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</si>
  <si>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</si>
  <si>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</si>
  <si>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</si>
  <si>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</si>
  <si>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</si>
  <si>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</si>
  <si>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</si>
  <si>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</si>
  <si>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</si>
  <si>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</si>
  <si>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</si>
  <si>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</si>
  <si>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</si>
  <si>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</si>
  <si>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</si>
  <si>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</si>
  <si>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</si>
  <si>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</si>
  <si>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</si>
  <si>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</si>
  <si>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</si>
  <si>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</si>
  <si>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</si>
  <si>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</si>
  <si>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</si>
  <si>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</si>
  <si>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</si>
  <si>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</si>
  <si>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</si>
  <si>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</si>
  <si>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</si>
  <si>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</si>
  <si>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</si>
  <si>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</si>
  <si>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</si>
  <si>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</si>
  <si>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</si>
  <si>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</si>
  <si>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</si>
  <si>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</si>
  <si>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</si>
  <si>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</si>
  <si>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</si>
  <si>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</si>
  <si>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</si>
  <si>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</si>
  <si>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</si>
  <si>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</si>
  <si>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</si>
  <si>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</si>
  <si>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</si>
  <si>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</si>
  <si>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</si>
  <si>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</si>
  <si>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</si>
  <si>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</si>
  <si>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</si>
  <si>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</si>
  <si>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</si>
  <si>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</si>
  <si>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</si>
  <si>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</si>
  <si>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</si>
  <si>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</si>
  <si>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</si>
  <si>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</si>
  <si>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</si>
  <si>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</si>
  <si>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</si>
  <si>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</si>
  <si>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</si>
  <si>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</si>
  <si>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</si>
  <si>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</si>
  <si>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</si>
  <si>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</si>
  <si>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</si>
  <si>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</si>
  <si>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</si>
  <si>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</si>
  <si>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</si>
  <si>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</si>
  <si>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</si>
  <si>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</si>
  <si>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</si>
  <si>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</si>
  <si>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</si>
  <si>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</si>
  <si>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</si>
  <si>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</si>
  <si>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</si>
  <si>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</si>
  <si>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</si>
  <si>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</si>
  <si>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</si>
  <si>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</si>
  <si>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</si>
  <si>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</si>
  <si>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</si>
  <si>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</si>
  <si>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</si>
  <si>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</si>
  <si>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</si>
  <si>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</si>
  <si>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</si>
  <si>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</si>
  <si>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</si>
  <si>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</si>
  <si>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</si>
  <si>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</si>
  <si>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</si>
  <si>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</si>
  <si>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</si>
  <si>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</si>
  <si>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</si>
  <si>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</si>
  <si>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</si>
  <si>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</si>
  <si>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</si>
  <si>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</si>
  <si>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</si>
  <si>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</si>
  <si>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</si>
  <si>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</si>
  <si>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</si>
  <si>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</si>
  <si>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</si>
  <si>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</si>
  <si>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</si>
  <si>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</si>
  <si>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</si>
  <si>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</si>
  <si>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</si>
  <si>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</si>
  <si>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</si>
  <si>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</si>
  <si>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</si>
  <si>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</si>
  <si>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</si>
  <si>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</si>
  <si>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</si>
  <si>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</si>
  <si>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</si>
  <si>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</si>
  <si>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</si>
  <si>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</si>
  <si>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</si>
  <si>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</si>
  <si>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</si>
  <si>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</si>
  <si>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</si>
  <si>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</si>
  <si>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</si>
  <si>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</si>
  <si>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</si>
  <si>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</si>
  <si>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</si>
  <si>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</si>
  <si>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</si>
  <si>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</si>
  <si>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</si>
  <si>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</si>
  <si>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</si>
  <si>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</si>
  <si>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</si>
  <si>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</si>
  <si>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</si>
  <si>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</si>
  <si>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</si>
  <si>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</si>
  <si>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</si>
  <si>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</si>
  <si>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</si>
  <si>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</si>
  <si>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</si>
  <si>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</si>
  <si>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</si>
  <si>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</si>
  <si>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</si>
  <si>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</si>
  <si>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</si>
  <si>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</si>
  <si>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</si>
  <si>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</si>
  <si>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</si>
  <si>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</si>
  <si>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</si>
  <si>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</si>
  <si>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</si>
  <si>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</si>
  <si>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</si>
  <si>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</si>
  <si>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</si>
  <si>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</si>
  <si>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</si>
  <si>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</si>
  <si>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</si>
  <si>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</si>
  <si>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</si>
  <si>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</si>
  <si>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</si>
  <si>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</si>
  <si>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</si>
  <si>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</si>
  <si>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</si>
  <si>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</si>
  <si>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</si>
  <si>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</si>
  <si>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</si>
  <si>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</si>
  <si>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</si>
  <si>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</si>
  <si>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</si>
  <si>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</si>
  <si>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</si>
  <si>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</si>
  <si>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</si>
  <si>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</si>
  <si>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</si>
  <si>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</si>
  <si>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</si>
  <si>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</si>
  <si>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</si>
  <si>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</si>
  <si>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</si>
  <si>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</si>
  <si>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</si>
  <si>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</si>
  <si>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</si>
  <si>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</si>
  <si>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</si>
  <si>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</si>
  <si>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</si>
  <si>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</si>
  <si>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</si>
  <si>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</si>
  <si>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</si>
  <si>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</si>
  <si>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</si>
  <si>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</si>
  <si>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</si>
  <si>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</si>
  <si>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</si>
  <si>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</si>
  <si>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</si>
  <si>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</si>
  <si>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</si>
  <si>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</si>
  <si>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</si>
  <si>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</si>
  <si>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</si>
  <si>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</si>
  <si>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</si>
  <si>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</si>
  <si>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</si>
  <si>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</si>
  <si>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</si>
  <si>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</si>
  <si>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</si>
  <si>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</si>
  <si>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</si>
  <si>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</si>
  <si>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</si>
  <si>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</si>
  <si>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</si>
  <si>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</si>
  <si>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</si>
  <si>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</si>
  <si>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</si>
  <si>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</si>
  <si>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</si>
  <si>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</si>
  <si>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</si>
  <si>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</si>
  <si>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</si>
  <si>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</si>
  <si>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</si>
  <si>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</si>
  <si>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</si>
  <si>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</si>
  <si>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</si>
  <si>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</si>
  <si>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</si>
  <si>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</si>
  <si>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</si>
  <si>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</si>
  <si>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</si>
  <si>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</si>
  <si>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</si>
  <si>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</si>
  <si>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</si>
  <si>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</si>
  <si>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</si>
  <si>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</si>
  <si>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</si>
  <si>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</si>
  <si>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</si>
  <si>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</si>
  <si>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</si>
  <si>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</si>
  <si>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</si>
  <si>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</si>
  <si>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</si>
  <si>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</si>
  <si>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</si>
  <si>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</si>
  <si>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</si>
  <si>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</si>
  <si>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</si>
  <si>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</si>
  <si>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</si>
  <si>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</si>
  <si>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</si>
  <si>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</si>
  <si>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</si>
  <si>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</si>
  <si>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</si>
  <si>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</si>
  <si>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</si>
  <si>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</si>
  <si>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</si>
  <si>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</si>
  <si>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</si>
  <si>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</si>
  <si>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</si>
  <si>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</si>
  <si>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</si>
  <si>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</si>
  <si>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</si>
  <si>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</si>
  <si>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</si>
  <si>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</si>
  <si>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</si>
  <si>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</si>
  <si>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</si>
  <si>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</si>
  <si>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</si>
  <si>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</si>
  <si>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</si>
  <si>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</si>
  <si>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</si>
  <si>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</si>
  <si>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</si>
  <si>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</si>
  <si>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</si>
  <si>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</si>
  <si>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</si>
  <si>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</si>
  <si>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</si>
  <si>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</si>
  <si>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</si>
  <si>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</si>
  <si>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</si>
  <si>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</si>
  <si>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</si>
  <si>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</si>
  <si>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</si>
  <si>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</si>
  <si>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</si>
  <si>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</si>
  <si>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</si>
  <si>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</si>
  <si>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</si>
  <si>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</si>
  <si>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</si>
  <si>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</si>
  <si>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</si>
  <si>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</si>
  <si>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</si>
  <si>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</si>
  <si>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</si>
  <si>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</si>
  <si>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</si>
  <si>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</si>
  <si>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</si>
  <si>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</si>
  <si>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</si>
  <si>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</si>
  <si>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</si>
  <si>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</si>
  <si>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</si>
  <si>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</si>
  <si>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</si>
  <si>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</si>
  <si>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</si>
  <si>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</si>
  <si>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</si>
  <si>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</si>
  <si>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</si>
  <si>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</si>
  <si>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</si>
  <si>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</si>
  <si>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</si>
  <si>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</si>
  <si>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</si>
  <si>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</si>
  <si>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</si>
  <si>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</si>
  <si>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</si>
  <si>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</si>
  <si>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</si>
  <si>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</si>
  <si>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</si>
  <si>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</si>
  <si>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</si>
  <si>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</si>
  <si>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</si>
  <si>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</si>
  <si>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</si>
  <si>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</si>
  <si>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</si>
  <si>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</si>
  <si>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</si>
  <si>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</si>
  <si>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</si>
  <si>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</si>
  <si>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</si>
  <si>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</si>
  <si>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</si>
  <si>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</si>
  <si>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</si>
  <si>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</si>
  <si>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</si>
  <si>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</si>
  <si>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</si>
  <si>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</si>
  <si>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</si>
  <si>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</si>
  <si>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</si>
  <si>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</si>
  <si>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</si>
  <si>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</si>
  <si>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</si>
  <si>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</si>
  <si>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</si>
  <si>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</si>
  <si>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</si>
  <si>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</si>
  <si>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</si>
  <si>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</si>
  <si>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</si>
  <si>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</si>
  <si>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</si>
  <si>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</si>
  <si>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</si>
  <si>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</si>
  <si>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</si>
  <si>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</si>
  <si>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</si>
  <si>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</si>
  <si>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</si>
  <si>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</si>
  <si>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</si>
  <si>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</si>
  <si>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</si>
  <si>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</si>
  <si>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</si>
  <si>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</si>
  <si>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</si>
  <si>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</si>
  <si>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</si>
  <si>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</si>
  <si>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</si>
  <si>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</si>
  <si>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</si>
  <si>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</si>
  <si>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</si>
  <si>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</si>
  <si>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</si>
  <si>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</si>
  <si>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</si>
  <si>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</si>
  <si>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</si>
  <si>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</si>
  <si>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</si>
  <si>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</si>
  <si>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</si>
  <si>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</si>
  <si>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</si>
  <si>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</si>
  <si>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</si>
  <si>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</si>
  <si>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</si>
  <si>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</si>
  <si>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</si>
  <si>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</si>
  <si>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</si>
  <si>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</si>
  <si>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</si>
  <si>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</si>
  <si>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</si>
  <si>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</si>
  <si>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</si>
  <si>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</si>
  <si>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</si>
  <si>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</si>
  <si>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</si>
  <si>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</si>
  <si>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</si>
  <si>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</si>
  <si>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</si>
  <si>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</si>
  <si>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</si>
  <si>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</si>
  <si>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</si>
  <si>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</si>
  <si>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</si>
  <si>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</si>
  <si>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</si>
  <si>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</si>
  <si>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</si>
  <si>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</si>
  <si>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</si>
  <si>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</si>
  <si>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</si>
  <si>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</si>
  <si>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</si>
  <si>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</si>
  <si>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</si>
  <si>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</si>
  <si>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</si>
  <si>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</si>
  <si>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</si>
  <si>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</si>
  <si>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</si>
  <si>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</si>
  <si>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</si>
  <si>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</si>
  <si>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</si>
  <si>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</si>
  <si>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</si>
  <si>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</si>
  <si>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</si>
  <si>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</si>
  <si>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</si>
  <si>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</si>
  <si>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</si>
  <si>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</si>
  <si>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</si>
  <si>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</si>
  <si>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</si>
  <si>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</si>
  <si>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</si>
  <si>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</si>
  <si>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</si>
  <si>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</si>
  <si>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</si>
  <si>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</si>
  <si>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</si>
  <si>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</si>
  <si>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</si>
  <si>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</si>
  <si>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</si>
  <si>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</si>
  <si>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</si>
  <si>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</si>
  <si>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</si>
  <si>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</si>
  <si>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</si>
  <si>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</si>
  <si>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</si>
  <si>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</si>
  <si>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</si>
  <si>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</si>
  <si>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</si>
  <si>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</si>
  <si>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</si>
  <si>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</si>
  <si>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</si>
  <si>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</si>
  <si>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</si>
  <si>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</si>
  <si>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</si>
  <si>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</si>
  <si>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</si>
  <si>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</si>
  <si>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</si>
  <si>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</si>
  <si>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</si>
  <si>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</si>
  <si>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</si>
  <si>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</si>
  <si>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</si>
  <si>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</si>
  <si>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</si>
  <si>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</si>
  <si>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</si>
  <si>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</si>
  <si>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</si>
  <si>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</si>
  <si>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</si>
  <si>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</si>
  <si>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</si>
  <si>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</si>
  <si>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</si>
  <si>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</si>
  <si>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</si>
  <si>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</si>
  <si>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</si>
  <si>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</si>
  <si>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</si>
  <si>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</si>
  <si>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</si>
  <si>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</si>
  <si>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</si>
  <si>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</si>
  <si>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</si>
  <si>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</si>
  <si>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</si>
  <si>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</si>
  <si>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</si>
  <si>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</si>
  <si>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</si>
  <si>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</si>
  <si>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</si>
  <si>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</si>
  <si>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</si>
  <si>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</si>
  <si>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</si>
  <si>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</si>
  <si>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</si>
  <si>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</si>
  <si>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</si>
  <si>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</si>
  <si>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</si>
  <si>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</si>
  <si>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</si>
  <si>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</si>
  <si>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</si>
  <si>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</si>
  <si>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</si>
  <si>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</si>
  <si>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</si>
  <si>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</si>
  <si>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</si>
  <si>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</si>
  <si>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</si>
  <si>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</si>
  <si>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</si>
  <si>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</si>
  <si>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</si>
  <si>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</si>
  <si>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</si>
  <si>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</si>
  <si>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</si>
  <si>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</si>
  <si>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</si>
  <si>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</si>
  <si>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</si>
  <si>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</si>
  <si>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</si>
  <si>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</si>
  <si>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</si>
  <si>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</si>
  <si>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</si>
  <si>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</si>
  <si>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</si>
  <si>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</si>
  <si>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</si>
  <si>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</si>
  <si>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</si>
  <si>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</si>
  <si>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</si>
  <si>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</si>
  <si>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</si>
  <si>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</si>
  <si>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</si>
  <si>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</si>
  <si>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</si>
  <si>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</si>
  <si>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</si>
  <si>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</si>
  <si>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</si>
  <si>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</si>
  <si>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</si>
  <si>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</si>
  <si>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</si>
  <si>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</si>
  <si>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</si>
  <si>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</si>
  <si>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</si>
  <si>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</si>
  <si>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</si>
  <si>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</si>
  <si>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</si>
  <si>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</si>
  <si>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</si>
  <si>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</si>
  <si>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</si>
  <si>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</si>
  <si>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</si>
  <si>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</si>
  <si>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</si>
  <si>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</si>
  <si>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</si>
  <si>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</si>
  <si>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</si>
  <si>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</si>
  <si>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</si>
  <si>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</si>
  <si>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</si>
  <si>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</si>
  <si>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</si>
  <si>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</si>
  <si>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</si>
  <si>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</si>
  <si>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</si>
  <si>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</si>
  <si>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</si>
  <si>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</si>
  <si>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</si>
  <si>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</si>
  <si>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</si>
  <si>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</si>
  <si>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</si>
  <si>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</si>
  <si>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</si>
  <si>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</si>
  <si>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</si>
  <si>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</si>
  <si>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</si>
  <si>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</si>
  <si>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</si>
  <si>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</si>
  <si>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</si>
  <si>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</si>
  <si>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</si>
  <si>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</si>
  <si>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</si>
  <si>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</si>
  <si>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</si>
  <si>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</si>
  <si>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</si>
  <si>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</si>
  <si>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</si>
  <si>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</si>
  <si>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</si>
  <si>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</si>
  <si>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</si>
  <si>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</si>
  <si>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</si>
  <si>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</si>
  <si>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</si>
  <si>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</si>
  <si>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</si>
  <si>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</si>
  <si>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</si>
  <si>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</si>
  <si>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</si>
  <si>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</si>
  <si>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</si>
  <si>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</si>
  <si>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</si>
  <si>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</si>
  <si>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</si>
  <si>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</si>
  <si>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</si>
  <si>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</si>
  <si>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</si>
  <si>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</si>
  <si>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</si>
  <si>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</si>
  <si>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</si>
  <si>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</si>
  <si>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</si>
  <si>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</si>
  <si>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</si>
  <si>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</si>
  <si>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</si>
  <si>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</si>
  <si>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</si>
  <si>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</si>
  <si>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</si>
  <si>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</si>
  <si>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</si>
  <si>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</si>
  <si>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</si>
  <si>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</si>
  <si>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</si>
  <si>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</si>
  <si>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</si>
  <si>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</si>
  <si>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</si>
  <si>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</si>
  <si>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</si>
  <si>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</si>
  <si>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</si>
  <si>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</si>
  <si>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</si>
  <si>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</si>
  <si>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</si>
  <si>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</si>
  <si>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</si>
  <si>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</si>
  <si>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</si>
  <si>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</si>
  <si>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</si>
  <si>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</si>
  <si>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</si>
  <si>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</si>
  <si>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</si>
  <si>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</si>
  <si>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</si>
  <si>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</si>
  <si>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</si>
  <si>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</si>
  <si>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</si>
  <si>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</si>
  <si>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</si>
  <si>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</si>
  <si>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</si>
  <si>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</si>
  <si>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</si>
  <si>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</si>
  <si>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</si>
  <si>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</si>
  <si>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</si>
  <si>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</si>
  <si>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</si>
  <si>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</si>
  <si>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</si>
  <si>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</si>
  <si>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</si>
  <si>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</si>
  <si>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</si>
  <si>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</si>
  <si>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</si>
  <si>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</si>
  <si>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</si>
  <si>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</si>
  <si>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</si>
  <si>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</si>
  <si>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</si>
  <si>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</si>
  <si>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</si>
  <si>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</si>
  <si>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</si>
  <si>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</si>
  <si>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</si>
  <si>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</si>
  <si>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</si>
  <si>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</si>
  <si>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</si>
  <si>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</si>
  <si>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</si>
  <si>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</si>
  <si>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</si>
  <si>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</si>
  <si>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</si>
  <si>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</si>
  <si>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</si>
  <si>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</si>
  <si>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</si>
  <si>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</si>
  <si>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</si>
  <si>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</si>
  <si>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</si>
  <si>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</si>
  <si>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</si>
  <si>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</si>
  <si>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</si>
  <si>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</si>
  <si>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</si>
  <si>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</si>
  <si>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</si>
  <si>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</si>
  <si>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</si>
  <si>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</si>
  <si>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</si>
  <si>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</si>
  <si>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</si>
  <si>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</si>
  <si>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</si>
  <si>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</si>
  <si>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</si>
  <si>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</si>
  <si>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</si>
  <si>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</si>
  <si>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</si>
  <si>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</si>
  <si>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</si>
  <si>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</si>
  <si>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</si>
  <si>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</si>
  <si>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</si>
  <si>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</si>
  <si>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</si>
  <si>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</si>
  <si>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</si>
  <si>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</si>
  <si>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</si>
  <si>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</si>
  <si>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</si>
  <si>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</si>
  <si>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</si>
  <si>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</si>
  <si>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</si>
  <si>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</si>
  <si>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</si>
  <si>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</si>
  <si>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</si>
  <si>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</si>
  <si>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</si>
  <si>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</si>
  <si>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</si>
  <si>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</si>
  <si>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</si>
  <si>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</si>
  <si>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</si>
  <si>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</si>
  <si>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</si>
  <si>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</si>
  <si>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</si>
  <si>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</si>
  <si>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</si>
  <si>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</si>
  <si>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</si>
  <si>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</si>
  <si>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</si>
  <si>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</si>
  <si>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</si>
  <si>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</si>
  <si>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</si>
  <si>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</si>
  <si>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</si>
  <si>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</si>
  <si>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</si>
  <si>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</si>
  <si>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</si>
  <si>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</si>
  <si>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</si>
  <si>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</si>
  <si>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</si>
  <si>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</si>
  <si>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</si>
  <si>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</si>
  <si>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</si>
  <si>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</si>
  <si>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</si>
  <si>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</si>
  <si>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</si>
  <si>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</si>
  <si>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</si>
  <si>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</si>
  <si>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</si>
  <si>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</si>
  <si>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</si>
  <si>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</si>
  <si>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</si>
  <si>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</si>
  <si>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</si>
  <si>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</si>
  <si>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</si>
  <si>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</si>
  <si>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</si>
  <si>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</si>
  <si>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</si>
  <si>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</si>
  <si>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</si>
  <si>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</si>
  <si>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</si>
  <si>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</si>
  <si>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</si>
  <si>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</si>
  <si>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</si>
  <si>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</si>
  <si>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</si>
  <si>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</si>
  <si>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</si>
  <si>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</si>
  <si>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</si>
  <si>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</si>
  <si>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</si>
  <si>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</si>
  <si>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</si>
  <si>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</si>
  <si>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</si>
  <si>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</si>
  <si>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</si>
  <si>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</si>
  <si>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</si>
  <si>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</si>
  <si>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</si>
  <si>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</si>
  <si>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</si>
  <si>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</si>
  <si>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</si>
  <si>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</si>
  <si>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</si>
  <si>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</si>
  <si>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</si>
  <si>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</si>
  <si>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</si>
  <si>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</si>
  <si>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</si>
  <si>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</si>
  <si>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</si>
  <si>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</si>
  <si>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</si>
  <si>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</si>
  <si>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</si>
  <si>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</si>
  <si>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</si>
  <si>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</si>
  <si>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</si>
  <si>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</si>
  <si>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</si>
  <si>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</si>
  <si>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</si>
  <si>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</si>
  <si>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</si>
  <si>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</si>
  <si>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</si>
  <si>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</si>
  <si>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</si>
  <si>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</si>
  <si>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</si>
  <si>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</si>
  <si>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</si>
  <si>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</si>
  <si>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</si>
  <si>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</si>
  <si>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</si>
  <si>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</si>
  <si>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</si>
  <si>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</si>
  <si>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</si>
  <si>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</si>
  <si>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</si>
  <si>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</si>
  <si>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</si>
  <si>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</si>
  <si>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</si>
  <si>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</si>
  <si>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</si>
  <si>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</si>
  <si>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</si>
  <si>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</si>
  <si>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</si>
  <si>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</si>
  <si>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</si>
  <si>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</si>
  <si>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</si>
  <si>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</si>
  <si>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</si>
  <si>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</si>
  <si>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</si>
  <si>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</si>
  <si>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</si>
  <si>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</si>
  <si>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</si>
  <si>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</si>
  <si>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</si>
  <si>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</si>
  <si>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</si>
  <si>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</si>
  <si>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</si>
  <si>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</si>
  <si>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</si>
  <si>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</si>
  <si>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</si>
  <si>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</si>
  <si>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</si>
  <si>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</si>
  <si>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</si>
  <si>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</si>
  <si>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</si>
  <si>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</si>
  <si>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</si>
  <si>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</si>
  <si>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</si>
  <si>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</si>
  <si>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</si>
  <si>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</si>
  <si>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</si>
  <si>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</si>
  <si>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</si>
  <si>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</si>
  <si>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</si>
  <si>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</si>
  <si>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</si>
  <si>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</si>
  <si>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</si>
  <si>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</si>
  <si>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</si>
  <si>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</si>
  <si>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</si>
  <si>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</si>
  <si>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</si>
  <si>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</si>
  <si>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</si>
  <si>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</si>
  <si>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</si>
  <si>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</si>
  <si>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</si>
  <si>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</si>
  <si>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</si>
  <si>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</si>
  <si>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</si>
  <si>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</si>
  <si>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</si>
  <si>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</si>
  <si>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</si>
  <si>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</si>
  <si>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</si>
  <si>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</si>
  <si>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</si>
  <si>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</si>
  <si>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</si>
  <si>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</si>
  <si>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</si>
  <si>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</si>
  <si>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</si>
  <si>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</si>
  <si>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</si>
  <si>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</si>
  <si>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</si>
  <si>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</si>
  <si>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</si>
  <si>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</si>
  <si>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</si>
  <si>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</si>
  <si>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</si>
  <si>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</si>
  <si>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</si>
  <si>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</si>
  <si>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</si>
  <si>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</si>
  <si>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</si>
  <si>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</si>
  <si>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</si>
  <si>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</si>
  <si>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</si>
  <si>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</si>
  <si>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</si>
  <si>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</si>
  <si>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</si>
  <si>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</si>
  <si>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</si>
  <si>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</si>
  <si>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</si>
  <si>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</si>
  <si>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</si>
  <si>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</si>
  <si>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</si>
  <si>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</si>
  <si>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</si>
  <si>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</si>
  <si>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</si>
  <si>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</si>
  <si>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</si>
  <si>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</si>
  <si>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</si>
  <si>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</si>
  <si>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</si>
  <si>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</si>
  <si>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</si>
  <si>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</si>
  <si>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</si>
  <si>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</si>
  <si>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</si>
  <si>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</si>
  <si>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</si>
  <si>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</si>
  <si>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</si>
  <si>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</si>
  <si>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</si>
  <si>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</si>
  <si>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</si>
  <si>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</si>
  <si>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</si>
  <si>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</si>
  <si>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</si>
  <si>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</si>
  <si>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</si>
  <si>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</si>
  <si>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</si>
  <si>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</si>
  <si>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</si>
  <si>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</si>
  <si>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</si>
  <si>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</si>
  <si>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</si>
  <si>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</si>
  <si>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</si>
  <si>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</si>
  <si>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</si>
  <si>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</si>
  <si>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</si>
  <si>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</si>
  <si>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</si>
  <si>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</si>
  <si>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</si>
  <si>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</si>
  <si>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</si>
  <si>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</si>
  <si>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</si>
  <si>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</si>
  <si>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</si>
  <si>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</si>
  <si>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</si>
  <si>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</si>
  <si>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</si>
  <si>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</si>
  <si>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</si>
  <si>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</si>
  <si>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</si>
  <si>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</si>
  <si>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</si>
  <si>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</si>
  <si>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</si>
  <si>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</si>
  <si>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</si>
  <si>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</si>
  <si>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</si>
  <si>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</si>
  <si>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</si>
  <si>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</si>
  <si>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</si>
  <si>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</si>
  <si>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</si>
  <si>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</si>
  <si>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</si>
  <si>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</si>
  <si>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</si>
  <si>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</si>
  <si>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</si>
  <si>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</si>
  <si>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</si>
  <si>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</si>
  <si>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</si>
  <si>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</si>
  <si>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</si>
  <si>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</si>
  <si>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</si>
  <si>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</si>
  <si>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</si>
  <si>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</si>
  <si>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</si>
  <si>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</si>
  <si>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</si>
  <si>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</si>
  <si>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</si>
  <si>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</si>
  <si>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</si>
  <si>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</si>
  <si>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</si>
  <si>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</si>
  <si>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</si>
  <si>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</si>
  <si>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</si>
  <si>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</si>
  <si>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</si>
  <si>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</si>
  <si>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</si>
  <si>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</si>
  <si>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</si>
  <si>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</si>
  <si>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</si>
  <si>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</si>
  <si>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</si>
  <si>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</si>
  <si>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</si>
  <si>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</si>
  <si>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</si>
  <si>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</si>
  <si>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</si>
  <si>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</si>
  <si>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</si>
  <si>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</si>
  <si>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</si>
  <si>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</si>
  <si>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</si>
  <si>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</si>
  <si>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</si>
  <si>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</si>
  <si>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</si>
  <si>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</si>
  <si>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</si>
  <si>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</si>
  <si>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</si>
  <si>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</si>
  <si>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</si>
  <si>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</si>
  <si>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</si>
  <si>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</si>
  <si>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</si>
  <si>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</si>
  <si>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</si>
  <si>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</si>
  <si>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</si>
  <si>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</si>
  <si>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</si>
  <si>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</si>
  <si>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</si>
  <si>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</si>
  <si>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</si>
  <si>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</si>
  <si>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</si>
  <si>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</si>
  <si>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</si>
  <si>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</si>
  <si>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</si>
  <si>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</si>
  <si>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</si>
  <si>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</si>
  <si>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</si>
  <si>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</si>
  <si>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</si>
  <si>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</si>
  <si>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</si>
  <si>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</si>
  <si>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</si>
  <si>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</si>
  <si>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</si>
  <si>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</si>
  <si>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</si>
  <si>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</si>
  <si>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</si>
  <si>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</si>
  <si>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</si>
  <si>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</si>
  <si>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</si>
  <si>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</si>
  <si>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</si>
  <si>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</si>
  <si>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</si>
  <si>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</si>
  <si>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</si>
  <si>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</si>
  <si>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</si>
  <si>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</si>
  <si>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</si>
  <si>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</si>
  <si>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</si>
  <si>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</si>
  <si>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</si>
  <si>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</si>
  <si>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</si>
  <si>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</si>
  <si>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</si>
  <si>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</si>
  <si>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</si>
  <si>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</si>
  <si>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</si>
  <si>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</si>
  <si>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</si>
  <si>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</si>
  <si>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</si>
  <si>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</si>
  <si>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</si>
  <si>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</si>
  <si>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</si>
  <si>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</si>
  <si>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</si>
  <si>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</si>
  <si>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</si>
  <si>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</si>
  <si>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</si>
  <si>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</si>
  <si>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</si>
  <si>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</si>
  <si>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</si>
  <si>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</si>
  <si>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</si>
  <si>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</si>
  <si>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</si>
  <si>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</si>
  <si>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</si>
  <si>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</si>
  <si>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</si>
  <si>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</si>
  <si>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</si>
  <si>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</si>
  <si>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</si>
  <si>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</si>
  <si>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</si>
  <si>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</si>
  <si>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</si>
  <si>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</si>
  <si>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</si>
  <si>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</si>
  <si>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</si>
  <si>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</si>
  <si>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</si>
  <si>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</si>
  <si>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</si>
  <si>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</si>
  <si>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</si>
  <si>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</si>
  <si>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</si>
  <si>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</si>
  <si>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</si>
  <si>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</si>
  <si>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</si>
  <si>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</si>
  <si>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</si>
  <si>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</si>
  <si>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</si>
  <si>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</si>
  <si>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</si>
  <si>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</si>
  <si>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</si>
  <si>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</si>
  <si>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</si>
  <si>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</si>
  <si>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</si>
  <si>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</si>
  <si>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</si>
  <si>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</si>
  <si>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</si>
  <si>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</si>
  <si>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</si>
  <si>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</si>
  <si>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</si>
  <si>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</si>
  <si>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</si>
  <si>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</si>
  <si>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</si>
  <si>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</si>
  <si>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</si>
  <si>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</si>
  <si>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</si>
  <si>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</si>
  <si>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</si>
  <si>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</si>
  <si>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</si>
  <si>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</si>
  <si>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</si>
  <si>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</si>
  <si>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</si>
  <si>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</si>
  <si>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</si>
  <si>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</si>
  <si>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</si>
  <si>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</si>
  <si>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</si>
  <si>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</si>
  <si>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</si>
  <si>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</si>
  <si>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</si>
  <si>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</si>
  <si>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</si>
  <si>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</si>
  <si>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</si>
  <si>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</si>
  <si>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</si>
  <si>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</si>
  <si>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</si>
  <si>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</si>
  <si>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</si>
  <si>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</si>
  <si>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</si>
  <si>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</si>
  <si>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</si>
  <si>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</si>
  <si>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</si>
  <si>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</si>
  <si>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</si>
  <si>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</si>
  <si>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</si>
  <si>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</si>
  <si>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</si>
  <si>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</si>
  <si>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</si>
  <si>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</si>
  <si>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</si>
  <si>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</si>
  <si>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</si>
  <si>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</si>
  <si>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</si>
  <si>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</si>
  <si>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</si>
  <si>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</si>
  <si>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</si>
  <si>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</si>
  <si>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</si>
  <si>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</si>
  <si>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</si>
  <si>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</si>
  <si>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</si>
  <si>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</si>
  <si>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</si>
  <si>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</si>
  <si>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</si>
  <si>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</si>
  <si>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</si>
  <si>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</si>
  <si>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</si>
  <si>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</si>
  <si>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</si>
  <si>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</si>
  <si>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</si>
  <si>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</si>
  <si>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</si>
  <si>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</si>
  <si>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</si>
  <si>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</si>
  <si>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</si>
  <si>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</si>
  <si>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</si>
  <si>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</si>
  <si>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</si>
  <si>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</si>
  <si>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</si>
  <si>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</si>
  <si>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</si>
  <si>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</si>
  <si>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</si>
  <si>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</si>
  <si>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</si>
  <si>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</si>
  <si>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</si>
  <si>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</si>
  <si>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</si>
  <si>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</si>
  <si>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</si>
  <si>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</si>
  <si>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</si>
  <si>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</si>
  <si>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</si>
  <si>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</si>
  <si>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</si>
  <si>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</si>
  <si>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</si>
  <si>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</si>
  <si>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</si>
  <si>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</si>
  <si>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</si>
  <si>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</si>
  <si>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</si>
  <si>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</si>
  <si>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</si>
  <si>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</si>
  <si>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</si>
  <si>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</si>
  <si>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</si>
  <si>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</si>
  <si>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</si>
  <si>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</si>
  <si>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</si>
  <si>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</si>
  <si>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</si>
  <si>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</si>
  <si>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</si>
  <si>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</si>
  <si>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</si>
  <si>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</si>
  <si>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</si>
  <si>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</si>
  <si>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</si>
  <si>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</si>
  <si>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</si>
  <si>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</si>
  <si>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</si>
  <si>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</si>
  <si>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</si>
  <si>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</si>
  <si>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</si>
  <si>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</si>
  <si>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</si>
  <si>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</si>
  <si>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</si>
  <si>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</si>
  <si>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</si>
  <si>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</si>
  <si>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</si>
  <si>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</si>
  <si>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</si>
  <si>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</si>
  <si>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</si>
  <si>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</si>
  <si>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</si>
  <si>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</si>
  <si>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</si>
  <si>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</si>
  <si>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</si>
  <si>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</si>
  <si>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</si>
  <si>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</si>
  <si>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</si>
  <si>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</si>
  <si>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</si>
  <si>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</si>
  <si>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</si>
  <si>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</si>
  <si>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</si>
  <si>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</si>
  <si>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</si>
  <si>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</si>
  <si>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</si>
  <si>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</si>
  <si>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</si>
  <si>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</si>
  <si>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</si>
  <si>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</si>
  <si>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</si>
  <si>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</si>
  <si>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</si>
  <si>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</si>
  <si>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</si>
  <si>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</si>
  <si>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</si>
  <si>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</si>
  <si>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</si>
  <si>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</si>
  <si>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</si>
  <si>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</si>
  <si>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</si>
  <si>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</si>
  <si>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</si>
  <si>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</si>
  <si>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</si>
  <si>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</si>
  <si>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</si>
  <si>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</si>
  <si>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</si>
  <si>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</si>
  <si>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</si>
  <si>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</si>
  <si>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</si>
  <si>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</si>
  <si>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</si>
  <si>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</si>
  <si>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</si>
  <si>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</si>
  <si>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</si>
  <si>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</si>
  <si>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</si>
  <si>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</si>
  <si>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</si>
  <si>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</si>
  <si>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</si>
  <si>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</si>
  <si>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</si>
  <si>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</si>
  <si>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</si>
  <si>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</si>
  <si>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</si>
  <si>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</si>
  <si>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</si>
  <si>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</si>
  <si>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</si>
  <si>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</si>
  <si>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</si>
  <si>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</si>
  <si>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</si>
  <si>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</si>
  <si>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</si>
  <si>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</si>
  <si>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</si>
  <si>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</si>
  <si>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</si>
  <si>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</si>
  <si>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</si>
  <si>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</si>
  <si>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</si>
  <si>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</si>
  <si>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</si>
  <si>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</si>
  <si>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</si>
  <si>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</si>
  <si>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</si>
  <si>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</si>
  <si>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</si>
  <si>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</si>
  <si>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</si>
  <si>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</si>
  <si>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</si>
  <si>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</si>
  <si>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</si>
  <si>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</si>
  <si>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</si>
  <si>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</si>
  <si>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</si>
  <si>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</si>
  <si>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</si>
  <si>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</si>
  <si>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</si>
  <si>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</si>
  <si>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</si>
  <si>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</si>
  <si>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</si>
  <si>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</si>
  <si>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</si>
  <si>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</si>
  <si>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</si>
  <si>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</si>
  <si>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</si>
  <si>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</si>
  <si>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</si>
  <si>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</si>
  <si>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</si>
  <si>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</si>
  <si>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</si>
  <si>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</si>
  <si>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</si>
  <si>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</si>
  <si>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</si>
  <si>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</si>
  <si>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</si>
  <si>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</si>
  <si>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</si>
  <si>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</si>
  <si>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</si>
  <si>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</si>
  <si>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</si>
  <si>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</si>
  <si>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</si>
  <si>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</si>
  <si>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</si>
  <si>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</si>
  <si>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</si>
  <si>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</si>
  <si>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</si>
  <si>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</si>
  <si>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</si>
  <si>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</si>
  <si>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</si>
  <si>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</si>
  <si>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</si>
  <si>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</si>
  <si>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</si>
  <si>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</si>
  <si>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</si>
  <si>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</si>
  <si>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</si>
  <si>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</si>
  <si>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</si>
  <si>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</si>
  <si>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</si>
  <si>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</si>
  <si>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</si>
  <si>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</si>
  <si>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</si>
  <si>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</si>
  <si>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</si>
  <si>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</si>
  <si>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</si>
  <si>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</si>
  <si>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</si>
  <si>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</si>
  <si>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</si>
  <si>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</si>
  <si>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</si>
  <si>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</si>
  <si>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</si>
  <si>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</si>
  <si>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</si>
  <si>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</si>
  <si>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</si>
  <si>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</si>
  <si>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</si>
  <si>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</si>
  <si>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</si>
  <si>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</si>
  <si>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</si>
  <si>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</si>
  <si>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</si>
  <si>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</si>
  <si>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</si>
  <si>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</si>
  <si>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</si>
  <si>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</si>
  <si>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</si>
  <si>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</si>
  <si>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</si>
  <si>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</si>
  <si>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</si>
  <si>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</si>
  <si>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</si>
  <si>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</si>
  <si>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</si>
  <si>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</si>
  <si>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</si>
  <si>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</si>
  <si>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</si>
  <si>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</si>
  <si>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</si>
  <si>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</si>
  <si>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</si>
  <si>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</si>
  <si>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</si>
  <si>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</si>
  <si>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</si>
  <si>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</si>
  <si>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</si>
  <si>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</si>
  <si>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</si>
  <si>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</si>
  <si>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</si>
  <si>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</si>
  <si>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</si>
  <si>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</si>
  <si>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</si>
  <si>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</si>
  <si>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</si>
  <si>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</si>
  <si>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</si>
  <si>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</si>
  <si>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</si>
  <si>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</si>
  <si>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</si>
  <si>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</si>
  <si>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</si>
  <si>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</si>
  <si>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</si>
  <si>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</si>
  <si>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</si>
  <si>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</si>
  <si>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</si>
  <si>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</si>
  <si>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</si>
  <si>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</si>
  <si>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</si>
  <si>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</si>
  <si>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</si>
  <si>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</si>
  <si>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</si>
  <si>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</si>
  <si>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</si>
  <si>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</si>
  <si>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</si>
  <si>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</si>
  <si>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</si>
  <si>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</si>
  <si>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</si>
  <si>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</si>
  <si>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</si>
  <si>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</si>
  <si>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</si>
  <si>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</si>
  <si>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</si>
  <si>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</si>
  <si>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</si>
  <si>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</si>
  <si>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</si>
  <si>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</si>
  <si>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</si>
  <si>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</si>
  <si>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</si>
  <si>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</si>
  <si>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</si>
  <si>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</si>
  <si>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</si>
  <si>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</si>
  <si>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</si>
  <si>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</si>
  <si>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</si>
  <si>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</si>
  <si>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</si>
  <si>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</si>
  <si>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</si>
  <si>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</si>
  <si>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</si>
  <si>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</si>
  <si>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</si>
  <si>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</si>
  <si>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</si>
  <si>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</si>
  <si>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</si>
  <si>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</si>
  <si>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</si>
  <si>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</si>
  <si>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</si>
  <si>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</si>
  <si>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</si>
  <si>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</si>
  <si>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</si>
  <si>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</si>
  <si>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</si>
  <si>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</si>
  <si>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</si>
  <si>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</si>
  <si>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</si>
  <si>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</si>
  <si>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</si>
  <si>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</si>
  <si>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</si>
  <si>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</si>
  <si>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</si>
  <si>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</si>
  <si>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</si>
  <si>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</si>
  <si>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</si>
  <si>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</si>
  <si>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</si>
  <si>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</si>
  <si>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</si>
  <si>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</si>
  <si>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</si>
  <si>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</si>
  <si>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</si>
  <si>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</si>
  <si>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</si>
  <si>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</si>
  <si>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</si>
  <si>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</si>
  <si>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</si>
  <si>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</si>
  <si>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</si>
  <si>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</si>
  <si>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</si>
  <si>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</si>
  <si>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</si>
  <si>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</si>
  <si>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</si>
  <si>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</si>
  <si>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</si>
  <si>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</si>
  <si>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</si>
  <si>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</si>
  <si>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</si>
  <si>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</si>
  <si>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</si>
  <si>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</si>
  <si>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</si>
  <si>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</si>
  <si>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</si>
  <si>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</si>
  <si>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</si>
  <si>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</si>
  <si>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</si>
  <si>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</si>
  <si>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</si>
  <si>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</si>
  <si>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</si>
  <si>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</si>
  <si>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</si>
  <si>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</si>
  <si>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</si>
  <si>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</si>
  <si>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</si>
  <si>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</si>
  <si>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</si>
  <si>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</si>
  <si>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</si>
  <si>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</si>
  <si>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</si>
  <si>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</si>
  <si>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</si>
  <si>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</si>
  <si>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</si>
  <si>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</si>
  <si>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</si>
  <si>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</si>
  <si>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</si>
  <si>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</si>
  <si>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</si>
  <si>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</si>
  <si>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</si>
  <si>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</si>
  <si>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</si>
  <si>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</si>
  <si>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</si>
  <si>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</si>
  <si>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</si>
  <si>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</si>
  <si>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</si>
  <si>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</si>
  <si>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</si>
  <si>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</si>
  <si>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</si>
  <si>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</si>
  <si>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</si>
  <si>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</si>
  <si>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</si>
  <si>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</si>
  <si>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</si>
  <si>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</si>
  <si>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</si>
  <si>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</si>
  <si>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</si>
  <si>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</si>
  <si>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</si>
  <si>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</si>
  <si>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</si>
  <si>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</si>
  <si>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</si>
  <si>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</si>
  <si>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</si>
  <si>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</si>
  <si>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</si>
  <si>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</si>
  <si>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</si>
  <si>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</si>
  <si>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</si>
  <si>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</si>
  <si>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</si>
  <si>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</si>
  <si>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</si>
  <si>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</si>
  <si>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</si>
  <si>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</si>
  <si>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</si>
  <si>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</si>
  <si>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</si>
  <si>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</si>
  <si>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</si>
  <si>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</si>
  <si>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</si>
  <si>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</si>
  <si>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</si>
  <si>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</si>
  <si>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</si>
  <si>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</si>
  <si>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</si>
  <si>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</si>
  <si>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</si>
  <si>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</si>
  <si>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</si>
  <si>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</si>
  <si>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</si>
  <si>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</si>
  <si>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</si>
  <si>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</si>
  <si>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</si>
  <si>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</si>
  <si>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</si>
  <si>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</si>
  <si>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</si>
  <si>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</si>
  <si>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</si>
  <si>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</si>
  <si>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</si>
  <si>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</si>
  <si>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</si>
  <si>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</si>
  <si>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</si>
  <si>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</si>
  <si>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</si>
  <si>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</si>
  <si>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</si>
  <si>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</si>
  <si>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</si>
  <si>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</si>
  <si>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</si>
  <si>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</si>
  <si>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</si>
  <si>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</si>
  <si>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</si>
  <si>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</si>
  <si>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</si>
  <si>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</si>
  <si>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</si>
  <si>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</si>
  <si>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</si>
  <si>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</si>
  <si>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</si>
  <si>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</si>
  <si>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</si>
  <si>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</si>
  <si>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</si>
  <si>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</si>
  <si>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</si>
  <si>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</si>
  <si>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</si>
  <si>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</si>
  <si>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</si>
  <si>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</si>
  <si>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</si>
  <si>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</si>
  <si>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</si>
  <si>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</si>
  <si>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</si>
  <si>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</si>
  <si>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</si>
  <si>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</si>
  <si>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</si>
  <si>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</si>
  <si>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</si>
  <si>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</si>
  <si>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</si>
  <si>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</si>
  <si>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</si>
  <si>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</si>
  <si>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</si>
  <si>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</si>
  <si>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</si>
  <si>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</si>
  <si>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</si>
  <si>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</si>
  <si>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</si>
  <si>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</si>
  <si>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</si>
  <si>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</si>
  <si>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</si>
  <si>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</si>
  <si>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</si>
  <si>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</si>
  <si>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</si>
  <si>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</si>
  <si>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</si>
  <si>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</si>
  <si>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</si>
  <si>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</si>
  <si>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</si>
  <si>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</si>
  <si>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</si>
  <si>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</si>
  <si>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</si>
  <si>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</si>
  <si>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</si>
  <si>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</si>
  <si>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</si>
  <si>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</si>
  <si>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</si>
  <si>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</si>
  <si>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</si>
  <si>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</si>
  <si>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</si>
  <si>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</si>
  <si>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</si>
  <si>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</si>
  <si>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</si>
  <si>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</si>
  <si>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</si>
  <si>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</si>
  <si>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</si>
  <si>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</si>
  <si>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</si>
  <si>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</si>
  <si>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</si>
  <si>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</si>
  <si>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</si>
  <si>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</si>
  <si>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</si>
  <si>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</si>
  <si>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</si>
  <si>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</si>
  <si>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</si>
  <si>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</si>
  <si>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</si>
  <si>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</si>
  <si>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</si>
  <si>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</si>
  <si>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</si>
  <si>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</si>
  <si>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</si>
  <si>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</si>
  <si>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</si>
  <si>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</si>
  <si>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</si>
  <si>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</si>
  <si>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</si>
  <si>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</si>
  <si>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</si>
  <si>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</si>
  <si>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</si>
  <si>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</si>
  <si>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</si>
  <si>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</si>
  <si>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</si>
  <si>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</si>
  <si>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</si>
  <si>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</si>
  <si>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</si>
  <si>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</si>
  <si>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</si>
  <si>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</si>
  <si>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</si>
  <si>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</si>
  <si>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</si>
  <si>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</si>
  <si>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</si>
  <si>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</si>
  <si>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</si>
  <si>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</si>
  <si>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</si>
  <si>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</si>
  <si>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</si>
  <si>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</si>
  <si>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</si>
  <si>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</si>
  <si>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</si>
  <si>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</si>
  <si>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</si>
  <si>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</si>
  <si>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</si>
  <si>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</si>
  <si>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</si>
  <si>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</si>
  <si>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</si>
  <si>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</si>
  <si>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</si>
  <si>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</si>
  <si>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</si>
  <si>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</si>
  <si>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</si>
  <si>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</si>
  <si>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</si>
  <si>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</si>
  <si>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</si>
  <si>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</si>
  <si>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</si>
  <si>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</si>
  <si>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</si>
  <si>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</si>
  <si>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</si>
  <si>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</si>
  <si>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</si>
  <si>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</si>
  <si>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</si>
  <si>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</si>
  <si>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</si>
  <si>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</si>
  <si>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</si>
  <si>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</si>
  <si>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</si>
  <si>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</si>
  <si>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</si>
  <si>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</si>
  <si>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</si>
  <si>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</si>
  <si>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</si>
  <si>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</si>
  <si>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</si>
  <si>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</si>
  <si>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</si>
  <si>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</si>
  <si>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</si>
  <si>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</si>
  <si>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</si>
  <si>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</si>
  <si>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</si>
  <si>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</si>
  <si>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</si>
  <si>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</si>
  <si>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</si>
  <si>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</si>
  <si>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</si>
  <si>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</si>
  <si>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</si>
  <si>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</si>
  <si>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</si>
  <si>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</si>
  <si>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</si>
  <si>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</si>
  <si>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</si>
  <si>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</si>
  <si>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</si>
  <si>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</si>
  <si>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</si>
  <si>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</si>
  <si>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</si>
  <si>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</si>
  <si>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</si>
  <si>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</si>
  <si>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</si>
  <si>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</si>
  <si>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</si>
  <si>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</si>
  <si>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</si>
  <si>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</si>
  <si>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</si>
  <si>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</si>
  <si>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</si>
  <si>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</si>
  <si>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</si>
  <si>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</si>
  <si>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</si>
  <si>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</si>
  <si>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</si>
  <si>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</si>
  <si>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</si>
  <si>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</si>
  <si>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</si>
  <si>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</si>
  <si>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</si>
  <si>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</si>
  <si>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</si>
  <si>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</si>
  <si>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</si>
  <si>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</si>
  <si>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</si>
  <si>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</si>
  <si>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</si>
  <si>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</si>
  <si>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</si>
  <si>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</si>
  <si>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</si>
  <si>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</si>
  <si>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</si>
  <si>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</si>
  <si>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</si>
  <si>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</si>
  <si>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</si>
  <si>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</si>
  <si>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</si>
  <si>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</si>
  <si>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</si>
  <si>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</si>
  <si>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</si>
  <si>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</si>
  <si>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</si>
  <si>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</si>
  <si>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</si>
  <si>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</si>
  <si>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</si>
  <si>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</si>
  <si>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</si>
  <si>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</si>
  <si>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</si>
  <si>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</si>
  <si>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</si>
  <si>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</si>
  <si>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</si>
  <si>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</si>
  <si>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</si>
  <si>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</si>
  <si>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</si>
  <si>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</si>
  <si>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</si>
  <si>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</si>
  <si>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</si>
  <si>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</si>
  <si>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</si>
  <si>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</si>
  <si>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</si>
  <si>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</si>
  <si>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</si>
  <si>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</si>
  <si>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</si>
  <si>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</si>
  <si>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</si>
  <si>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</si>
  <si>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</si>
  <si>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</si>
  <si>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</si>
  <si>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</si>
  <si>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</si>
  <si>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</si>
  <si>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</si>
  <si>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</si>
  <si>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</si>
  <si>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</si>
  <si>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</si>
  <si>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</si>
  <si>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</si>
  <si>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</si>
  <si>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</si>
  <si>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</si>
  <si>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</si>
  <si>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</si>
  <si>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</si>
  <si>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</si>
  <si>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</si>
  <si>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</si>
  <si>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</si>
  <si>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</si>
  <si>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</si>
  <si>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</si>
  <si>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</si>
  <si>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</si>
  <si>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</si>
  <si>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</si>
  <si>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</si>
  <si>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</si>
  <si>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</si>
  <si>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</si>
  <si>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</si>
  <si>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</si>
  <si>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</si>
  <si>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</si>
  <si>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</si>
  <si>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</si>
  <si>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</si>
  <si>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</si>
  <si>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</si>
  <si>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</si>
  <si>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</si>
  <si>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</si>
  <si>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</si>
  <si>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</si>
  <si>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</si>
  <si>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</si>
  <si>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</si>
  <si>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</si>
  <si>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</si>
  <si>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</si>
  <si>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</si>
  <si>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</si>
  <si>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</si>
  <si>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</si>
  <si>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</si>
  <si>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</si>
  <si>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</si>
  <si>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</si>
  <si>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</si>
  <si>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</si>
  <si>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</si>
  <si>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</si>
  <si>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</si>
  <si>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</si>
  <si>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</si>
  <si>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</si>
  <si>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</si>
  <si>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</si>
  <si>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</si>
  <si>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</si>
  <si>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</si>
  <si>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</si>
  <si>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</si>
  <si>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</si>
  <si>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</si>
  <si>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</si>
  <si>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</si>
  <si>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</si>
  <si>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</si>
  <si>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</si>
  <si>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</si>
  <si>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</si>
  <si>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</si>
  <si>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</si>
  <si>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</si>
  <si>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</si>
  <si>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</si>
  <si>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</si>
  <si>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</si>
  <si>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</si>
  <si>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</si>
  <si>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</si>
  <si>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</si>
  <si>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</si>
  <si>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</si>
  <si>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</si>
  <si>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</si>
  <si>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</si>
  <si>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</si>
  <si>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</si>
  <si>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</si>
  <si>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</si>
  <si>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</si>
  <si>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</si>
  <si>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</si>
  <si>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</si>
  <si>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</si>
  <si>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</si>
  <si>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</si>
  <si>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</si>
  <si>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</si>
  <si>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</si>
  <si>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</si>
  <si>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</si>
  <si>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</si>
  <si>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</si>
  <si>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</si>
  <si>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</si>
  <si>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</si>
  <si>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</si>
  <si>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</si>
  <si>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</si>
  <si>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</si>
  <si>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</si>
  <si>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</si>
  <si>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</si>
  <si>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</si>
  <si>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</si>
  <si>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</si>
  <si>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</si>
  <si>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</si>
  <si>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</si>
  <si>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</si>
  <si>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</si>
  <si>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</si>
  <si>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</si>
  <si>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</si>
  <si>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</si>
  <si>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</si>
  <si>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</si>
  <si>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</si>
  <si>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</si>
  <si>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</si>
  <si>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</si>
  <si>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</si>
  <si>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</si>
  <si>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</si>
  <si>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</si>
  <si>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</si>
  <si>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</si>
  <si>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</si>
  <si>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</si>
  <si>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</si>
  <si>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</si>
  <si>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</si>
  <si>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</si>
  <si>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</si>
  <si>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</si>
  <si>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</si>
  <si>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</si>
  <si>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</si>
  <si>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</si>
  <si>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</si>
  <si>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</si>
  <si>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</si>
  <si>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</si>
  <si>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</si>
  <si>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</si>
  <si>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</si>
  <si>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</si>
  <si>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</si>
  <si>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</si>
  <si>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</si>
  <si>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</si>
  <si>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</si>
  <si>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</si>
  <si>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</si>
  <si>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</si>
  <si>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</si>
  <si>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</si>
  <si>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</si>
  <si>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</si>
  <si>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</si>
  <si>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</si>
  <si>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</si>
  <si>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</si>
  <si>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</si>
  <si>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</si>
  <si>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</si>
  <si>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</si>
  <si>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</si>
  <si>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</si>
  <si>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</si>
  <si>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</si>
  <si>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</si>
  <si>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</si>
  <si>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</si>
  <si>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</si>
  <si>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</si>
  <si>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</si>
  <si>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</si>
  <si>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</si>
  <si>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</si>
  <si>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</si>
  <si>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</si>
  <si>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</si>
  <si>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</si>
  <si>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</si>
  <si>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</si>
  <si>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</si>
  <si>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</si>
  <si>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</si>
  <si>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</si>
  <si>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</si>
  <si>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</si>
  <si>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</si>
  <si>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</si>
  <si>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</si>
  <si>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</si>
  <si>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</si>
  <si>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</si>
  <si>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</si>
  <si>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</si>
  <si>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</si>
  <si>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</si>
  <si>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</si>
  <si>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</si>
  <si>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</si>
  <si>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</si>
  <si>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</si>
  <si>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</si>
  <si>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</si>
  <si>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</si>
  <si>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</si>
  <si>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</si>
  <si>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</si>
  <si>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</si>
  <si>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</si>
  <si>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</si>
  <si>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</si>
  <si>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</si>
  <si>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</si>
  <si>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</si>
  <si>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</si>
  <si>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</si>
  <si>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</si>
  <si>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</si>
  <si>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</si>
  <si>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</si>
  <si>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</si>
  <si>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</si>
  <si>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</si>
  <si>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</si>
  <si>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</si>
  <si>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</si>
  <si>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</si>
  <si>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</si>
  <si>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</si>
  <si>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</si>
  <si>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</si>
  <si>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</si>
  <si>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</si>
  <si>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</si>
  <si>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</si>
  <si>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</si>
  <si>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</si>
  <si>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</si>
  <si>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</si>
  <si>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</si>
  <si>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</si>
  <si>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</si>
  <si>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</si>
  <si>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</si>
  <si>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</si>
  <si>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</si>
  <si>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</si>
  <si>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</si>
  <si>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</si>
  <si>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</si>
  <si>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</si>
  <si>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</si>
  <si>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</si>
  <si>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</si>
  <si>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</si>
  <si>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</si>
  <si>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</si>
  <si>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</si>
  <si>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</si>
  <si>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</si>
  <si>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</si>
  <si>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</si>
  <si>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</si>
  <si>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</si>
  <si>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</si>
  <si>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</si>
  <si>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</si>
  <si>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</si>
  <si>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</si>
  <si>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</si>
  <si>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</si>
  <si>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</si>
  <si>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</si>
  <si>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</si>
  <si>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</si>
  <si>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</si>
  <si>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</si>
  <si>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</si>
  <si>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</si>
  <si>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</si>
  <si>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</si>
  <si>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</si>
  <si>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</si>
  <si>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</si>
  <si>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</si>
  <si>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</si>
  <si>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</si>
  <si>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</si>
  <si>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</si>
  <si>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</si>
  <si>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</si>
  <si>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</si>
  <si>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</si>
  <si>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</si>
  <si>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</si>
  <si>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</si>
  <si>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</si>
  <si>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</si>
  <si>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</si>
  <si>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</si>
  <si>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</si>
  <si>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</si>
  <si>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</si>
  <si>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</si>
  <si>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</si>
  <si>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</si>
  <si>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</si>
  <si>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</si>
  <si>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</si>
  <si>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</si>
  <si>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</si>
  <si>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</si>
  <si>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</si>
  <si>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</si>
  <si>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</si>
  <si>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</si>
  <si>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</si>
  <si>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</si>
  <si>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</si>
  <si>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</si>
  <si>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</si>
  <si>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</si>
  <si>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</si>
  <si>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</si>
  <si>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</si>
  <si>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</si>
  <si>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</si>
  <si>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</si>
  <si>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</si>
  <si>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</si>
  <si>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</si>
  <si>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</si>
  <si>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</si>
  <si>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</si>
  <si>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</si>
  <si>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</si>
  <si>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</si>
  <si>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</si>
  <si>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</si>
  <si>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</si>
  <si>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</si>
  <si>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</si>
  <si>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</si>
  <si>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</si>
  <si>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</si>
  <si>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</si>
  <si>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</si>
  <si>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</si>
  <si>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</si>
  <si>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</si>
  <si>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</si>
  <si>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</si>
  <si>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</si>
  <si>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</si>
  <si>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</si>
  <si>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</si>
  <si>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</si>
  <si>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</si>
  <si>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</si>
  <si>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</si>
  <si>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</si>
  <si>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</si>
  <si>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</si>
  <si>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</si>
  <si>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</si>
  <si>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</si>
  <si>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</si>
  <si>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</si>
  <si>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</si>
  <si>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</si>
  <si>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</si>
  <si>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</si>
  <si>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</si>
  <si>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</si>
  <si>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</si>
  <si>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</si>
  <si>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</si>
  <si>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</si>
  <si>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</si>
  <si>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</si>
  <si>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</si>
  <si>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</si>
  <si>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</si>
  <si>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</si>
  <si>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</si>
  <si>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</si>
  <si>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</si>
  <si>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</si>
  <si>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</si>
  <si>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</si>
  <si>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</si>
  <si>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</si>
  <si>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</si>
  <si>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</si>
  <si>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</si>
  <si>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</si>
  <si>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</si>
  <si>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</si>
  <si>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</si>
  <si>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</si>
  <si>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</si>
  <si>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</si>
  <si>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</si>
  <si>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</si>
  <si>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</si>
  <si>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</si>
  <si>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</si>
  <si>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</si>
  <si>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</si>
  <si>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</si>
  <si>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</si>
  <si>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</si>
  <si>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</si>
  <si>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</si>
  <si>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</si>
  <si>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</si>
  <si>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</si>
  <si>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</si>
  <si>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</si>
  <si>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</si>
  <si>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</si>
  <si>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</si>
  <si>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</si>
  <si>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</si>
  <si>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</si>
  <si>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</si>
  <si>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</si>
  <si>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</si>
  <si>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</si>
  <si>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</si>
  <si>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</si>
  <si>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</si>
  <si>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</si>
  <si>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</si>
  <si>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</si>
  <si>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</si>
  <si>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</si>
  <si>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</si>
  <si>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</si>
  <si>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</si>
  <si>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</si>
  <si>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</si>
  <si>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</si>
  <si>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</si>
  <si>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</si>
  <si>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</si>
  <si>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</si>
  <si>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</si>
  <si>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</si>
  <si>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</si>
  <si>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</si>
  <si>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</si>
  <si>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</si>
  <si>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</si>
  <si>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</si>
  <si>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</si>
  <si>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</si>
  <si>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</si>
  <si>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</si>
  <si>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</si>
  <si>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</si>
  <si>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</si>
  <si>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</si>
  <si>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</si>
  <si>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</si>
  <si>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</si>
  <si>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</si>
  <si>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</si>
  <si>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</si>
  <si>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</si>
  <si>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</si>
  <si>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</si>
  <si>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</si>
  <si>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</si>
  <si>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</si>
  <si>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</si>
  <si>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</si>
  <si>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</si>
  <si>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</si>
  <si>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</si>
  <si>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</si>
  <si>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</si>
  <si>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</si>
  <si>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</si>
  <si>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</si>
  <si>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</si>
  <si>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</si>
  <si>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</si>
  <si>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</si>
  <si>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</si>
  <si>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</si>
  <si>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</si>
  <si>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</si>
  <si>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</si>
  <si>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</si>
  <si>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</si>
  <si>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</si>
  <si>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</si>
  <si>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</si>
  <si>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</si>
  <si>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</si>
  <si>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</si>
  <si>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</si>
  <si>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</si>
  <si>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</si>
  <si>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</si>
  <si>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</si>
  <si>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</si>
  <si>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</si>
  <si>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</si>
  <si>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</si>
  <si>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</si>
  <si>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</si>
  <si>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</si>
  <si>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</si>
  <si>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</si>
  <si>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</si>
  <si>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</si>
  <si>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</si>
  <si>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</si>
  <si>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</si>
  <si>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</si>
  <si>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</si>
  <si>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</si>
  <si>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</si>
  <si>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</si>
  <si>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</si>
  <si>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</si>
  <si>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</si>
  <si>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</si>
  <si>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</si>
  <si>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</si>
  <si>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</si>
  <si>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</si>
  <si>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</si>
  <si>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</si>
  <si>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</si>
  <si>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</si>
  <si>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</si>
  <si>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</si>
  <si>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</si>
  <si>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</si>
  <si>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</si>
  <si>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</si>
  <si>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</si>
  <si>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</si>
  <si>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</si>
  <si>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</si>
  <si>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</si>
  <si>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</si>
  <si>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</si>
  <si>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</si>
  <si>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</si>
  <si>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</si>
  <si>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</si>
  <si>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</si>
  <si>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</si>
  <si>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</si>
  <si>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</si>
  <si>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</si>
  <si>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</si>
  <si>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</si>
  <si>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</si>
  <si>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</si>
  <si>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</si>
  <si>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</si>
  <si>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</si>
  <si>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</si>
  <si>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</si>
  <si>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</si>
  <si>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</si>
  <si>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</si>
  <si>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</si>
  <si>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</si>
  <si>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</si>
  <si>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</si>
  <si>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</si>
  <si>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</si>
  <si>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</si>
  <si>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</si>
  <si>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</si>
  <si>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</si>
  <si>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</si>
  <si>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</si>
  <si>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</si>
  <si>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</si>
  <si>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</si>
  <si>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</si>
  <si>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</si>
  <si>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</si>
  <si>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</si>
  <si>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</si>
  <si>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</si>
  <si>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</si>
  <si>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</si>
  <si>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</si>
  <si>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</si>
  <si>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</si>
  <si>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</si>
  <si>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</si>
  <si>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</si>
  <si>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</si>
  <si>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</si>
  <si>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</si>
  <si>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</si>
  <si>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</si>
  <si>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</si>
  <si>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</si>
  <si>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</si>
  <si>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</si>
  <si>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</si>
  <si>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</si>
  <si>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</si>
  <si>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</si>
  <si>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</si>
  <si>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</si>
  <si>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</si>
  <si>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</si>
  <si>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</si>
  <si>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</si>
  <si>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</si>
  <si>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</si>
  <si>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</si>
  <si>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</si>
  <si>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</si>
  <si>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</si>
  <si>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</si>
  <si>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</si>
  <si>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</si>
  <si>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</si>
  <si>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</si>
  <si>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</si>
  <si>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</si>
  <si>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</si>
  <si>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</si>
  <si>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</si>
  <si>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</si>
  <si>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</si>
  <si>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</si>
  <si>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</si>
  <si>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</si>
  <si>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</si>
  <si>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</si>
  <si>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</si>
  <si>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</si>
  <si>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</si>
  <si>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</si>
  <si>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</si>
  <si>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</si>
  <si>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</si>
  <si>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</si>
  <si>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</si>
  <si>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</si>
  <si>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</si>
  <si>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</si>
  <si>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</si>
  <si>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</si>
  <si>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</si>
  <si>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</si>
  <si>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</si>
  <si>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</si>
  <si>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</si>
  <si>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</si>
  <si>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</si>
  <si>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</si>
  <si>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</si>
  <si>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</si>
  <si>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</si>
  <si>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</si>
  <si>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</si>
  <si>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</si>
  <si>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</si>
  <si>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</si>
  <si>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</si>
  <si>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</si>
  <si>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</si>
  <si>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</si>
  <si>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</si>
  <si>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</si>
  <si>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</si>
  <si>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</si>
  <si>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</si>
  <si>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</si>
  <si>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</si>
  <si>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</si>
  <si>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</si>
  <si>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</si>
  <si>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</si>
  <si>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</si>
  <si>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</si>
  <si>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</si>
  <si>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</si>
  <si>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</si>
  <si>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</si>
  <si>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</si>
  <si>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</si>
  <si>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</si>
  <si>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</si>
  <si>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</si>
  <si>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</si>
  <si>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</si>
  <si>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</si>
  <si>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</si>
  <si>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</si>
  <si>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</si>
  <si>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</si>
  <si>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</si>
  <si>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</si>
  <si>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</si>
  <si>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</si>
  <si>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</si>
  <si>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</si>
  <si>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</si>
  <si>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</si>
  <si>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</si>
  <si>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</si>
  <si>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</si>
  <si>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</si>
  <si>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</si>
  <si>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</si>
  <si>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</si>
  <si>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</si>
  <si>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</si>
  <si>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</si>
  <si>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</si>
  <si>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</si>
  <si>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</si>
  <si>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</si>
  <si>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</si>
  <si>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</si>
  <si>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</si>
  <si>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</si>
  <si>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</si>
  <si>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</si>
  <si>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</si>
  <si>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</si>
  <si>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</si>
  <si>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</si>
  <si>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</si>
  <si>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</si>
  <si>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</si>
  <si>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</si>
  <si>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</si>
  <si>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</si>
  <si>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</si>
  <si>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</si>
  <si>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</si>
  <si>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</si>
  <si>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</si>
  <si>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</si>
  <si>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</si>
  <si>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</si>
  <si>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</si>
  <si>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</si>
  <si>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</si>
  <si>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</si>
  <si>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</si>
  <si>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</si>
  <si>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</si>
  <si>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</si>
  <si>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</si>
  <si>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</si>
  <si>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</si>
  <si>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</si>
  <si>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</si>
  <si>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</si>
  <si>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</si>
  <si>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</si>
  <si>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</si>
  <si>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</si>
  <si>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</si>
  <si>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</si>
  <si>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</si>
  <si>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</si>
  <si>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</si>
  <si>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</si>
  <si>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</si>
  <si>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</si>
  <si>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</si>
  <si>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</si>
  <si>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</si>
  <si>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</si>
  <si>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</si>
  <si>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</si>
  <si>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</si>
  <si>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</si>
  <si>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</si>
  <si>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</si>
  <si>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</si>
  <si>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</si>
  <si>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</si>
  <si>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</si>
  <si>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</si>
  <si>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</si>
  <si>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</si>
  <si>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</si>
  <si>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</si>
  <si>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</si>
  <si>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</si>
  <si>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</si>
  <si>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</si>
  <si>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</si>
  <si>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</si>
  <si>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</si>
  <si>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</si>
  <si>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</si>
  <si>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</si>
  <si>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</si>
  <si>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</si>
  <si>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</si>
  <si>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</si>
  <si>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</si>
  <si>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</si>
  <si>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</si>
  <si>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</si>
  <si>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</si>
  <si>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</si>
  <si>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</si>
  <si>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</si>
  <si>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</si>
  <si>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</si>
  <si>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</si>
  <si>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</si>
  <si>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</si>
  <si>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</si>
  <si>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</si>
  <si>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</si>
  <si>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</si>
  <si>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</si>
  <si>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</si>
  <si>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</si>
  <si>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</si>
  <si>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</si>
  <si>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</si>
  <si>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</si>
  <si>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</si>
  <si>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</si>
  <si>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</si>
  <si>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</si>
  <si>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</si>
  <si>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</si>
  <si>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</si>
  <si>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</si>
  <si>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</si>
  <si>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</si>
  <si>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</si>
  <si>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</si>
  <si>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</si>
  <si>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</si>
  <si>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</si>
  <si>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</si>
  <si>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</si>
  <si>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</si>
  <si>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</si>
  <si>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</si>
  <si>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</si>
  <si>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</si>
  <si>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</si>
  <si>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</si>
  <si>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</si>
  <si>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</si>
  <si>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</si>
  <si>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</si>
  <si>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</si>
  <si>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</si>
  <si>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</si>
  <si>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</si>
  <si>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</si>
  <si>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</si>
  <si>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</si>
  <si>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</si>
  <si>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</si>
  <si>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</si>
  <si>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</si>
  <si>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</si>
  <si>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</si>
  <si>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</si>
  <si>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</si>
  <si>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</si>
  <si>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</si>
  <si>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</si>
  <si>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</si>
  <si>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</si>
  <si>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</si>
  <si>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</si>
  <si>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</si>
  <si>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</si>
  <si>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</si>
  <si>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</si>
  <si>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</si>
  <si>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</si>
  <si>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</si>
  <si>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</si>
  <si>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</si>
  <si>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</si>
  <si>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</si>
  <si>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</si>
  <si>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</si>
  <si>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</si>
  <si>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</si>
  <si>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</si>
  <si>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</si>
  <si>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</si>
  <si>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</si>
  <si>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</si>
  <si>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</si>
  <si>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</si>
  <si>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</si>
  <si>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</si>
  <si>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</si>
  <si>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</si>
  <si>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</si>
  <si>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</si>
  <si>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</si>
  <si>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</si>
  <si>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</si>
  <si>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</si>
  <si>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</si>
  <si>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</si>
  <si>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</si>
  <si>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</si>
  <si>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</si>
  <si>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</si>
  <si>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</si>
  <si>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</si>
  <si>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</si>
  <si>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</si>
  <si>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</si>
  <si>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</si>
  <si>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</si>
  <si>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</si>
  <si>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</si>
  <si>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</si>
  <si>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</si>
  <si>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</si>
  <si>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</si>
  <si>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</si>
  <si>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</si>
  <si>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</si>
  <si>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</si>
  <si>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</si>
  <si>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</si>
  <si>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</si>
  <si>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</si>
  <si>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</si>
  <si>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</si>
  <si>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</si>
  <si>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</si>
  <si>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</si>
  <si>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</si>
  <si>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</si>
  <si>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</si>
  <si>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</si>
  <si>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</si>
  <si>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</si>
  <si>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</si>
  <si>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</si>
  <si>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</si>
  <si>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</si>
  <si>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</si>
  <si>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</si>
  <si>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</si>
  <si>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</si>
  <si>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</si>
  <si>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</si>
  <si>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</si>
  <si>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</si>
  <si>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</si>
  <si>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</si>
  <si>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</si>
  <si>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</si>
  <si>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</si>
  <si>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</si>
  <si>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</si>
  <si>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</si>
  <si>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</si>
  <si>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</si>
  <si>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</si>
  <si>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</si>
  <si>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</si>
  <si>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</si>
  <si>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</si>
  <si>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</si>
  <si>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</si>
  <si>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</si>
  <si>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</si>
  <si>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</si>
  <si>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</si>
  <si>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</si>
  <si>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</si>
  <si>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</si>
  <si>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</si>
  <si>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</si>
  <si>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</si>
  <si>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</si>
  <si>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</si>
  <si>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</si>
  <si>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</si>
  <si>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</si>
  <si>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</si>
  <si>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</si>
  <si>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</si>
  <si>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</si>
  <si>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</si>
  <si>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</si>
  <si>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</si>
  <si>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</si>
  <si>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</si>
  <si>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</si>
  <si>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</si>
  <si>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</si>
  <si>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</si>
  <si>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</si>
  <si>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</si>
  <si>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</si>
  <si>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</si>
  <si>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</si>
  <si>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</si>
  <si>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</si>
  <si>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</si>
  <si>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</si>
  <si>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</si>
  <si>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</si>
  <si>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</si>
  <si>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</si>
  <si>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</si>
  <si>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</si>
  <si>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</si>
  <si>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</si>
  <si>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</si>
  <si>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</si>
  <si>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</si>
  <si>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</si>
  <si>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</si>
  <si>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</si>
  <si>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</si>
  <si>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</si>
  <si>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</si>
  <si>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</si>
  <si>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</si>
  <si>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</si>
  <si>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</si>
  <si>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</si>
  <si>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</si>
  <si>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</si>
  <si>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</si>
  <si>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</si>
  <si>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</si>
  <si>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</si>
  <si>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</si>
  <si>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</si>
  <si>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</si>
  <si>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</si>
  <si>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</si>
  <si>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</si>
  <si>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</si>
  <si>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</si>
  <si>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</si>
  <si>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</si>
  <si>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</si>
  <si>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</si>
  <si>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</si>
  <si>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</si>
  <si>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</si>
  <si>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</si>
  <si>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</si>
  <si>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</si>
  <si>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</si>
  <si>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</si>
  <si>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</si>
  <si>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</si>
  <si>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</si>
  <si>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</si>
  <si>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</si>
  <si>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</si>
  <si>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</si>
  <si>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</si>
  <si>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</si>
  <si>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</si>
  <si>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</si>
  <si>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</si>
  <si>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</si>
  <si>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</si>
  <si>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</si>
  <si>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</si>
  <si>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</si>
  <si>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</si>
  <si>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</si>
  <si>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</si>
  <si>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</si>
  <si>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</si>
  <si>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</si>
  <si>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</si>
  <si>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</si>
  <si>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</si>
  <si>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</si>
  <si>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</si>
  <si>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</si>
  <si>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</si>
  <si>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</si>
  <si>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</si>
  <si>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</si>
  <si>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</si>
  <si>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</si>
  <si>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</si>
  <si>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</si>
  <si>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</si>
  <si>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</si>
  <si>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</si>
  <si>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</si>
  <si>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</si>
  <si>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</si>
  <si>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</si>
  <si>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</si>
  <si>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</si>
  <si>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</si>
  <si>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</si>
  <si>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</si>
  <si>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</si>
  <si>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</si>
  <si>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</si>
  <si>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</si>
  <si>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</si>
  <si>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</si>
  <si>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</si>
  <si>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</si>
  <si>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</si>
  <si>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</si>
  <si>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</si>
  <si>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</si>
  <si>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</si>
  <si>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</si>
  <si>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</si>
  <si>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</si>
  <si>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</si>
  <si>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</si>
  <si>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</si>
  <si>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</si>
  <si>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</si>
  <si>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</si>
  <si>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</si>
  <si>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</si>
  <si>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</si>
  <si>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</si>
  <si>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</si>
  <si>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</si>
  <si>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</si>
  <si>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</si>
  <si>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</si>
  <si>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</si>
  <si>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</si>
  <si>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</si>
  <si>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</si>
  <si>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</si>
  <si>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</si>
  <si>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</si>
  <si>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</si>
  <si>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</si>
  <si>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</si>
  <si>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</si>
  <si>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</si>
  <si>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</si>
  <si>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</si>
  <si>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</si>
  <si>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</si>
  <si>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</si>
  <si>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</si>
  <si>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</si>
  <si>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</si>
  <si>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</si>
  <si>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</si>
  <si>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</si>
  <si>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</si>
  <si>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</si>
  <si>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</si>
  <si>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</si>
  <si>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</si>
  <si>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</si>
  <si>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</si>
  <si>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</si>
  <si>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</si>
  <si>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</si>
  <si>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</si>
  <si>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</si>
  <si>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</si>
  <si>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</si>
  <si>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</si>
  <si>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</si>
  <si>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</si>
  <si>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</si>
  <si>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</si>
  <si>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</si>
  <si>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</si>
  <si>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</si>
  <si>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</si>
  <si>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</si>
  <si>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</si>
  <si>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</si>
  <si>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</si>
  <si>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</si>
  <si>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</si>
  <si>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</si>
  <si>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</si>
  <si>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</si>
  <si>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</si>
  <si>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</si>
  <si>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</si>
  <si>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</si>
  <si>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</si>
  <si>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</si>
  <si>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</si>
  <si>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</si>
  <si>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</si>
  <si>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</si>
  <si>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</si>
  <si>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</si>
  <si>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</si>
  <si>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</si>
  <si>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</si>
  <si>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</si>
  <si>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</si>
  <si>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</si>
  <si>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</si>
  <si>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</si>
  <si>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</si>
  <si>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</si>
  <si>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</si>
  <si>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</si>
  <si>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</si>
  <si>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</si>
  <si>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</si>
  <si>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</si>
  <si>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</si>
  <si>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</si>
  <si>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</si>
  <si>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</si>
  <si>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</si>
  <si>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</si>
  <si>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</si>
  <si>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</si>
  <si>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</si>
  <si>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</si>
  <si>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</si>
  <si>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</si>
  <si>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</si>
  <si>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</si>
  <si>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</si>
  <si>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</si>
  <si>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</si>
  <si>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</si>
  <si>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</si>
  <si>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</si>
  <si>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</si>
  <si>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</si>
  <si>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</si>
  <si>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</si>
  <si>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</si>
  <si>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</si>
  <si>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</si>
  <si>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</si>
  <si>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</si>
  <si>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</si>
  <si>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</si>
  <si>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</si>
  <si>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</si>
  <si>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</si>
  <si>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</si>
  <si>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</si>
  <si>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</si>
  <si>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</si>
  <si>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</si>
  <si>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</si>
  <si>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</si>
  <si>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</si>
  <si>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</si>
  <si>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</si>
  <si>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</si>
  <si>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</si>
  <si>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</si>
  <si>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</si>
  <si>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</si>
  <si>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</si>
  <si>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</si>
  <si>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</si>
  <si>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</si>
  <si>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</si>
  <si>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</si>
  <si>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</si>
  <si>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</si>
  <si>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</si>
  <si>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</si>
  <si>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</si>
  <si>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</si>
  <si>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</si>
  <si>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</si>
  <si>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</si>
  <si>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</si>
  <si>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</si>
  <si>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</si>
  <si>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</si>
  <si>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</si>
  <si>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</si>
  <si>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</si>
  <si>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</si>
  <si>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</si>
  <si>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</si>
  <si>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</si>
  <si>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</si>
  <si>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</si>
  <si>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</si>
  <si>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</si>
  <si>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</si>
  <si>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</si>
  <si>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</si>
  <si>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</si>
  <si>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</si>
  <si>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</si>
  <si>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</si>
  <si>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</si>
  <si>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</si>
  <si>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</si>
  <si>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</si>
  <si>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</si>
  <si>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</si>
  <si>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</si>
  <si>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</si>
  <si>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</si>
  <si>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</si>
  <si>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</si>
  <si>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</si>
  <si>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</si>
  <si>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</si>
  <si>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</si>
  <si>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</si>
  <si>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</si>
  <si>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</si>
  <si>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</si>
  <si>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</si>
  <si>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</si>
  <si>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</si>
  <si>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</si>
  <si>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</si>
  <si>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</si>
  <si>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</si>
  <si>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</si>
  <si>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</si>
  <si>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</si>
  <si>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</si>
  <si>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</si>
  <si>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</si>
  <si>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</si>
  <si>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</si>
  <si>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</si>
  <si>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</si>
  <si>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</si>
  <si>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</si>
  <si>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</si>
  <si>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</si>
  <si>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</si>
  <si>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</si>
  <si>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</si>
  <si>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</si>
  <si>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</si>
  <si>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</si>
  <si>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</si>
  <si>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</si>
  <si>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</si>
  <si>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</si>
  <si>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</si>
  <si>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</si>
  <si>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</si>
  <si>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</si>
  <si>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</si>
  <si>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</si>
  <si>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</si>
  <si>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</si>
  <si>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</si>
  <si>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</si>
  <si>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</si>
  <si>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</si>
  <si>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</si>
  <si>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</si>
  <si>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</si>
  <si>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</si>
  <si>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</si>
  <si>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</si>
  <si>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</si>
  <si>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</si>
  <si>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</si>
  <si>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</si>
  <si>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</si>
  <si>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</si>
  <si>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</si>
  <si>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</si>
  <si>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</si>
  <si>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</si>
  <si>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</si>
  <si>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</si>
  <si>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</si>
  <si>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</si>
  <si>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</si>
  <si>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</si>
  <si>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</si>
  <si>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</si>
  <si>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</si>
  <si>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</si>
  <si>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</si>
  <si>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</si>
  <si>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</si>
  <si>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</si>
  <si>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</si>
  <si>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</si>
  <si>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</si>
  <si>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</si>
  <si>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</si>
  <si>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</si>
  <si>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</si>
  <si>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</si>
  <si>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</si>
  <si>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</si>
  <si>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</si>
  <si>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</si>
  <si>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</si>
  <si>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</si>
  <si>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</si>
  <si>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</si>
  <si>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</si>
  <si>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</si>
  <si>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</si>
  <si>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</si>
  <si>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</si>
  <si>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</si>
  <si>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</si>
  <si>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</si>
  <si>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</si>
  <si>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</si>
  <si>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</si>
  <si>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</si>
  <si>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</si>
  <si>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</si>
  <si>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</si>
  <si>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</si>
  <si>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</si>
  <si>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</si>
  <si>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</si>
  <si>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</si>
  <si>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</si>
  <si>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</si>
  <si>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</si>
  <si>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</si>
  <si>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</si>
  <si>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</si>
  <si>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</si>
  <si>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</si>
  <si>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</si>
  <si>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</si>
  <si>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</si>
  <si>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</si>
  <si>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</si>
  <si>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</si>
  <si>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</si>
  <si>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</si>
  <si>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</si>
  <si>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</si>
  <si>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</si>
  <si>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</si>
  <si>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</si>
  <si>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</si>
  <si>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</si>
  <si>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</si>
  <si>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</si>
  <si>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</si>
  <si>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</si>
  <si>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</si>
  <si>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</si>
  <si>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</si>
  <si>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</si>
  <si>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</si>
  <si>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</si>
  <si>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</si>
  <si>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</si>
  <si>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</si>
  <si>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</si>
  <si>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</si>
  <si>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</si>
  <si>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</si>
  <si>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</si>
  <si>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</si>
  <si>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</si>
  <si>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</si>
  <si>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</si>
  <si>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</si>
  <si>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</si>
  <si>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</si>
  <si>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</si>
  <si>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</si>
  <si>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</si>
  <si>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</si>
  <si>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</si>
  <si>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</si>
  <si>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</si>
  <si>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</si>
  <si>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</si>
  <si>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</si>
  <si>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</si>
  <si>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</si>
  <si>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</si>
  <si>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</si>
  <si>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</si>
  <si>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</si>
  <si>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</si>
  <si>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</si>
  <si>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</si>
  <si>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</si>
  <si>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</si>
  <si>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</si>
  <si>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</si>
  <si>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</si>
  <si>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</si>
  <si>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</si>
  <si>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</si>
  <si>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</si>
  <si>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</si>
  <si>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</si>
  <si>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</si>
  <si>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</si>
  <si>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</si>
  <si>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</si>
  <si>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</si>
  <si>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</si>
  <si>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</si>
  <si>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</si>
  <si>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</si>
  <si>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</si>
  <si>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</si>
  <si>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</si>
  <si>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</si>
  <si>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</si>
  <si>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</si>
  <si>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</si>
  <si>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</si>
  <si>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</si>
  <si>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</si>
  <si>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</si>
  <si>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</si>
  <si>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</si>
  <si>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</si>
  <si>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</si>
  <si>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</si>
  <si>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</si>
  <si>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</si>
  <si>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</si>
  <si>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</si>
  <si>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</si>
  <si>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</si>
  <si>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</si>
  <si>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</si>
  <si>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</si>
  <si>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</si>
  <si>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</si>
  <si>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</si>
  <si>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</si>
  <si>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</si>
  <si>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</si>
  <si>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</si>
  <si>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</si>
  <si>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</si>
  <si>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</si>
  <si>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</si>
  <si>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</si>
  <si>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</si>
  <si>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</si>
  <si>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</si>
  <si>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</si>
  <si>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</si>
  <si>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</si>
  <si>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</si>
  <si>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</si>
  <si>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</si>
  <si>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</si>
  <si>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</si>
  <si>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</si>
  <si>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</si>
  <si>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</si>
  <si>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</si>
  <si>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</si>
  <si>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</si>
  <si>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</si>
  <si>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</si>
  <si>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</si>
  <si>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</si>
  <si>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</si>
  <si>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</si>
  <si>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</si>
  <si>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</si>
  <si>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</si>
  <si>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</si>
  <si>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</si>
  <si>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</si>
  <si>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</si>
  <si>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</si>
  <si>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</si>
  <si>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</si>
  <si>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</si>
  <si>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</si>
  <si>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</si>
  <si>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</si>
  <si>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</si>
  <si>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</si>
  <si>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</si>
  <si>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</si>
  <si>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</si>
  <si>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</si>
  <si>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</si>
  <si>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</si>
  <si>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</si>
  <si>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</si>
  <si>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</si>
  <si>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</si>
  <si>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</si>
  <si>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</si>
  <si>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</si>
  <si>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</si>
  <si>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</si>
  <si>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</si>
  <si>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</si>
  <si>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</si>
  <si>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</si>
  <si>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</si>
  <si>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</si>
  <si>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</si>
  <si>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</si>
  <si>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</si>
  <si>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</si>
  <si>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</si>
  <si>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</si>
  <si>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</si>
  <si>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</si>
  <si>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</si>
  <si>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</si>
  <si>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</si>
  <si>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</si>
  <si>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</si>
  <si>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</si>
  <si>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</si>
  <si>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</si>
  <si>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</si>
  <si>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</si>
  <si>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</si>
  <si>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</si>
  <si>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</si>
  <si>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</si>
  <si>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</si>
  <si>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</si>
  <si>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</si>
  <si>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</si>
  <si>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</si>
  <si>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</si>
  <si>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</si>
  <si>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</si>
  <si>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</si>
  <si>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</si>
  <si>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</si>
  <si>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</si>
  <si>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</si>
  <si>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</si>
  <si>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</si>
  <si>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</si>
  <si>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</si>
  <si>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</si>
  <si>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</si>
  <si>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</si>
  <si>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</si>
  <si>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</si>
  <si>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</si>
  <si>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</si>
  <si>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</si>
  <si>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</si>
  <si>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</si>
  <si>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</si>
  <si>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</si>
  <si>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</si>
  <si>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</si>
  <si>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</si>
  <si>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</si>
  <si>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</si>
  <si>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</si>
  <si>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</si>
  <si>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</si>
  <si>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</si>
  <si>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</si>
  <si>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</si>
  <si>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</si>
  <si>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</si>
  <si>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</si>
  <si>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</si>
  <si>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</si>
  <si>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</si>
  <si>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</si>
  <si>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</si>
  <si>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</si>
  <si>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</si>
  <si>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</si>
  <si>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</si>
  <si>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</si>
  <si>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</si>
  <si>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</si>
  <si>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</si>
  <si>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</si>
  <si>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</si>
  <si>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</si>
  <si>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</si>
  <si>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</si>
  <si>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</si>
  <si>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</si>
  <si>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</si>
  <si>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</si>
  <si>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</si>
  <si>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</si>
  <si>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</si>
  <si>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</si>
  <si>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</si>
  <si>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</si>
  <si>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</si>
  <si>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</si>
  <si>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</si>
  <si>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</si>
  <si>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</si>
  <si>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</si>
  <si>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</si>
  <si>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</si>
  <si>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</si>
  <si>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</si>
  <si>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</si>
  <si>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</si>
  <si>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</si>
  <si>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</si>
  <si>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</si>
  <si>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</si>
  <si>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</si>
  <si>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</si>
  <si>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</si>
  <si>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</si>
  <si>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</si>
  <si>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</si>
  <si>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</si>
  <si>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</si>
  <si>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</si>
  <si>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</si>
  <si>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</si>
  <si>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</si>
  <si>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</si>
  <si>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</si>
  <si>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</si>
  <si>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</si>
  <si>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</si>
  <si>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</si>
  <si>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</si>
  <si>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</si>
  <si>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</si>
  <si>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</si>
  <si>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</si>
  <si>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</si>
  <si>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</si>
  <si>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</si>
  <si>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</si>
  <si>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</si>
  <si>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</si>
  <si>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</si>
  <si>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</si>
  <si>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</si>
  <si>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</si>
  <si>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</si>
  <si>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</si>
  <si>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</si>
  <si>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</si>
  <si>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</si>
  <si>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</si>
  <si>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</si>
  <si>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</si>
  <si>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</si>
  <si>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</si>
  <si>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</si>
  <si>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</si>
  <si>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</si>
  <si>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</si>
  <si>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</si>
  <si>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</si>
  <si>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</si>
  <si>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</si>
  <si>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</si>
  <si>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</si>
  <si>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</si>
  <si>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</si>
  <si>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</si>
  <si>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</si>
  <si>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</si>
  <si>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</si>
  <si>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</si>
  <si>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</si>
  <si>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</si>
  <si>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</si>
  <si>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</si>
  <si>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</si>
  <si>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</si>
  <si>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</si>
  <si>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</si>
  <si>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</si>
  <si>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</si>
  <si>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</si>
  <si>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</si>
  <si>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</si>
  <si>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</si>
  <si>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</si>
  <si>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</si>
  <si>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</si>
  <si>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</si>
  <si>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</si>
  <si>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</si>
  <si>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</si>
  <si>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</si>
  <si>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</si>
  <si>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</si>
  <si>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</si>
  <si>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</si>
  <si>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</si>
  <si>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</si>
  <si>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</si>
  <si>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</si>
  <si>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</si>
  <si>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</si>
  <si>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</si>
  <si>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</si>
  <si>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</si>
  <si>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</si>
  <si>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</si>
  <si>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</si>
  <si>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</si>
  <si>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</si>
  <si>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</si>
  <si>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</si>
  <si>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</si>
  <si>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</si>
  <si>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</si>
  <si>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</si>
  <si>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</si>
  <si>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</si>
  <si>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</si>
  <si>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</si>
  <si>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</si>
  <si>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</si>
  <si>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</si>
  <si>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</si>
  <si>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</si>
  <si>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</si>
  <si>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</si>
  <si>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</si>
  <si>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</si>
  <si>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</si>
  <si>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</si>
  <si>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</si>
  <si>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</si>
  <si>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</si>
  <si>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</si>
  <si>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</si>
  <si>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</si>
  <si>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</si>
  <si>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</si>
  <si>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</si>
  <si>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</si>
  <si>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</si>
  <si>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</si>
  <si>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</si>
  <si>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</si>
  <si>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</si>
  <si>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</si>
  <si>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</si>
  <si>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</si>
  <si>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</si>
  <si>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</si>
  <si>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</si>
  <si>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</si>
  <si>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</si>
  <si>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</si>
  <si>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</si>
  <si>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</si>
  <si>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</si>
  <si>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</si>
  <si>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</si>
  <si>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</si>
  <si>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</si>
  <si>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</si>
  <si>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</si>
  <si>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</si>
  <si>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</si>
  <si>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</si>
  <si>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</si>
  <si>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</si>
  <si>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</si>
  <si>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</si>
  <si>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</si>
  <si>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</si>
  <si>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</si>
  <si>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</si>
  <si>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</si>
  <si>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</si>
  <si>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</si>
  <si>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</si>
  <si>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</si>
  <si>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</si>
  <si>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</si>
  <si>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</si>
  <si>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</si>
  <si>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</si>
  <si>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</si>
  <si>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</si>
  <si>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</si>
  <si>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</si>
  <si>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</si>
  <si>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</si>
  <si>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</si>
  <si>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</si>
  <si>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</si>
  <si>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</si>
  <si>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</si>
  <si>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</si>
  <si>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</si>
  <si>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</si>
  <si>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</si>
  <si>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</si>
  <si>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</si>
  <si>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</si>
  <si>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</si>
  <si>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</si>
  <si>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</si>
  <si>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</si>
  <si>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</si>
  <si>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</si>
  <si>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</si>
  <si>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</si>
  <si>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</si>
  <si>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</si>
  <si>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</si>
  <si>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</si>
  <si>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</si>
  <si>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</si>
  <si>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</si>
  <si>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</si>
  <si>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</si>
  <si>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</si>
  <si>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</si>
  <si>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</si>
  <si>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</si>
  <si>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</si>
  <si>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</si>
  <si>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</si>
  <si>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</si>
  <si>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</si>
  <si>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</si>
  <si>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</si>
  <si>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</si>
  <si>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</si>
  <si>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</si>
  <si>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</si>
  <si>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</si>
  <si>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</si>
  <si>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</si>
  <si>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</si>
  <si>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</si>
  <si>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</si>
  <si>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</si>
  <si>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</si>
  <si>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</si>
  <si>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</si>
  <si>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</si>
  <si>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</si>
  <si>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</si>
  <si>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</si>
  <si>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</si>
  <si>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</si>
  <si>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</si>
  <si>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</si>
  <si>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</si>
  <si>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</si>
  <si>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</si>
  <si>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</si>
  <si>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</si>
  <si>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</si>
  <si>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</si>
  <si>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</si>
  <si>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</si>
  <si>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</si>
  <si>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</si>
  <si>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</si>
  <si>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</si>
  <si>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</si>
  <si>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</si>
  <si>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</si>
  <si>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</si>
  <si>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</si>
  <si>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</si>
  <si>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</si>
  <si>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</si>
  <si>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</si>
  <si>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</si>
  <si>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</si>
  <si>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</si>
  <si>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</si>
  <si>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</si>
  <si>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</si>
  <si>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</si>
  <si>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</si>
  <si>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</si>
  <si>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</si>
  <si>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</si>
  <si>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</si>
  <si>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</si>
  <si>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</si>
  <si>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</si>
  <si>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</si>
  <si>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</si>
  <si>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</si>
  <si>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</si>
  <si>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</si>
  <si>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</si>
  <si>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</si>
  <si>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</si>
  <si>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</si>
  <si>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</si>
  <si>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</si>
  <si>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</si>
  <si>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</si>
  <si>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</si>
  <si>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</si>
  <si>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</si>
  <si>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</si>
  <si>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</si>
  <si>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</si>
  <si>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</si>
  <si>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</si>
  <si>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</si>
  <si>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</si>
  <si>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</si>
  <si>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</si>
  <si>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</si>
  <si>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</si>
  <si>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</si>
  <si>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</si>
  <si>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</si>
  <si>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</si>
  <si>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</si>
  <si>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</si>
  <si>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</si>
  <si>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</si>
  <si>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</si>
  <si>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</si>
  <si>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</si>
  <si>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</si>
  <si>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</si>
  <si>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</si>
  <si>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</si>
  <si>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</si>
  <si>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</si>
  <si>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</si>
  <si>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</si>
  <si>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</si>
  <si>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</si>
  <si>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</si>
  <si>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</si>
  <si>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</si>
  <si>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</si>
  <si>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</si>
  <si>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</si>
  <si>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</si>
  <si>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</si>
  <si>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</si>
  <si>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</si>
  <si>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</si>
  <si>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</si>
  <si>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</si>
  <si>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</si>
  <si>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</si>
  <si>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</si>
  <si>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</si>
  <si>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</si>
  <si>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</si>
  <si>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</si>
  <si>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</si>
  <si>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</si>
  <si>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</si>
  <si>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</si>
  <si>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</si>
  <si>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</si>
  <si>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</si>
  <si>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</si>
  <si>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</si>
  <si>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</si>
  <si>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</si>
  <si>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</si>
  <si>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</si>
  <si>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</si>
  <si>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</si>
  <si>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</si>
  <si>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</si>
  <si>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</si>
  <si>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</si>
  <si>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</si>
  <si>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</si>
  <si>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</si>
  <si>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</si>
  <si>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</si>
  <si>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</si>
  <si>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</si>
  <si>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</si>
  <si>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</si>
  <si>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</si>
  <si>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</si>
  <si>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</si>
  <si>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</si>
  <si>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</si>
  <si>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</si>
  <si>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</si>
  <si>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</si>
  <si>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</si>
  <si>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</si>
  <si>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</si>
  <si>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</si>
  <si>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</si>
  <si>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</si>
  <si>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</si>
  <si>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</si>
  <si>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</si>
  <si>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</si>
  <si>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</si>
  <si>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</si>
  <si>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</si>
  <si>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</si>
  <si>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</si>
  <si>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</si>
  <si>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</si>
  <si>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</si>
  <si>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</si>
  <si>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</si>
  <si>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</si>
  <si>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</si>
  <si>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</si>
  <si>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</si>
  <si>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</si>
  <si>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</si>
  <si>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</si>
  <si>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</si>
  <si>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</si>
  <si>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</si>
  <si>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</si>
  <si>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</si>
  <si>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</si>
  <si>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</si>
  <si>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</si>
  <si>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</si>
  <si>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</si>
  <si>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</si>
  <si>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</si>
  <si>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</si>
  <si>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</si>
  <si>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</si>
  <si>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</si>
  <si>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</si>
  <si>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</si>
  <si>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</si>
  <si>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</si>
  <si>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</si>
  <si>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</si>
  <si>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</si>
  <si>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</si>
  <si>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</si>
  <si>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</si>
  <si>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</si>
  <si>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</si>
  <si>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</si>
  <si>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</si>
  <si>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</si>
  <si>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</si>
  <si>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</si>
  <si>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</si>
  <si>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</si>
  <si>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</si>
  <si>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</si>
  <si>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</si>
  <si>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</si>
  <si>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</si>
  <si>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</si>
  <si>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</si>
  <si>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</si>
  <si>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</si>
  <si>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</si>
  <si>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</si>
  <si>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</si>
  <si>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</si>
  <si>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</si>
  <si>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</si>
  <si>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</si>
  <si>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</si>
  <si>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</si>
  <si>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</si>
  <si>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</si>
  <si>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</si>
  <si>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</si>
  <si>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</si>
  <si>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</si>
  <si>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</si>
  <si>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</si>
  <si>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</si>
  <si>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</si>
  <si>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</si>
  <si>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</si>
  <si>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</si>
  <si>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</si>
  <si>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</si>
  <si>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</si>
  <si>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</si>
  <si>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</si>
  <si>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</si>
  <si>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</si>
  <si>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</si>
  <si>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</si>
  <si>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</si>
  <si>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</si>
  <si>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</si>
  <si>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</si>
  <si>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</si>
  <si>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</si>
  <si>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</si>
  <si>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</si>
  <si>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</si>
  <si>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</si>
  <si>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</si>
  <si>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</si>
  <si>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</si>
  <si>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</si>
  <si>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</si>
  <si>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</si>
  <si>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</si>
  <si>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</si>
  <si>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</si>
  <si>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</si>
  <si>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</si>
  <si>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</si>
  <si>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</si>
  <si>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</si>
  <si>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</si>
  <si>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</si>
  <si>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</si>
  <si>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</si>
  <si>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</si>
  <si>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</si>
  <si>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</si>
  <si>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</si>
  <si>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</si>
  <si>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</si>
  <si>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</si>
  <si>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</si>
  <si>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</si>
  <si>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</si>
  <si>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</si>
  <si>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</si>
  <si>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</si>
  <si>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</si>
  <si>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</si>
  <si>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</si>
  <si>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</si>
  <si>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</si>
  <si>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</si>
  <si>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</si>
  <si>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</si>
  <si>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</si>
  <si>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</si>
  <si>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</si>
  <si>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</si>
  <si>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</si>
  <si>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</si>
  <si>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</si>
  <si>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</si>
  <si>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</si>
  <si>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</si>
  <si>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</si>
  <si>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</si>
  <si>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</si>
  <si>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</si>
  <si>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</si>
  <si>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</si>
  <si>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</si>
  <si>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</si>
  <si>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</si>
  <si>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</si>
  <si>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</si>
  <si>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</si>
  <si>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</si>
  <si>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</si>
  <si>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</si>
  <si>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</si>
  <si>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</si>
  <si>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</si>
  <si>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</si>
  <si>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</si>
  <si>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</si>
  <si>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</si>
  <si>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</si>
  <si>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</si>
  <si>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</si>
  <si>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</si>
  <si>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</si>
  <si>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</si>
  <si>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</si>
  <si>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</si>
  <si>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</si>
  <si>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</si>
  <si>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</si>
  <si>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</si>
  <si>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</si>
  <si>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</si>
  <si>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</si>
  <si>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</si>
  <si>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</si>
  <si>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</si>
  <si>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</si>
  <si>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</si>
  <si>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</si>
  <si>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</si>
  <si>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</si>
  <si>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</si>
  <si>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</si>
  <si>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</si>
  <si>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</si>
  <si>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</si>
  <si>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</si>
  <si>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</si>
  <si>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</si>
  <si>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</si>
  <si>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</si>
  <si>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</si>
  <si>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</si>
  <si>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</si>
  <si>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</si>
  <si>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</si>
  <si>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</si>
  <si>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</si>
  <si>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</si>
  <si>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</si>
  <si>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</si>
  <si>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</si>
  <si>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</si>
  <si>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</si>
  <si>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</si>
  <si>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</si>
  <si>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</si>
  <si>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</si>
  <si>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</si>
  <si>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</si>
  <si>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</si>
  <si>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</si>
  <si>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</si>
  <si>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</si>
  <si>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</si>
  <si>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</si>
  <si>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</si>
  <si>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</si>
  <si>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</si>
  <si>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</si>
  <si>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</si>
  <si>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</si>
  <si>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</si>
  <si>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</si>
  <si>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</si>
  <si>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</si>
  <si>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</si>
  <si>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</si>
  <si>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</si>
  <si>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</si>
  <si>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</si>
  <si>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</si>
  <si>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</si>
  <si>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</si>
  <si>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</si>
  <si>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</si>
  <si>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</si>
  <si>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</si>
  <si>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</si>
  <si>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</si>
  <si>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</si>
  <si>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</si>
  <si>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</si>
  <si>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</si>
  <si>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</si>
  <si>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</si>
  <si>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</si>
  <si>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</si>
  <si>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</si>
  <si>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</si>
  <si>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</si>
  <si>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</si>
  <si>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</si>
  <si>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</si>
  <si>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</si>
  <si>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</si>
  <si>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</si>
  <si>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</si>
  <si>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</si>
  <si>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</si>
  <si>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</si>
  <si>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</si>
  <si>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</si>
  <si>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</si>
  <si>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</si>
  <si>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</si>
  <si>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</si>
  <si>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</si>
  <si>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</si>
  <si>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</si>
  <si>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</si>
  <si>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</si>
  <si>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</si>
  <si>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</si>
  <si>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</si>
  <si>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</si>
  <si>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</si>
  <si>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</si>
  <si>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</si>
  <si>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</si>
  <si>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</si>
  <si>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</si>
  <si>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</si>
  <si>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</si>
  <si>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</si>
  <si>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</si>
  <si>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</si>
  <si>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</si>
  <si>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</si>
  <si>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</si>
  <si>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</si>
  <si>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</si>
  <si>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</si>
  <si>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</si>
  <si>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</si>
  <si>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</si>
  <si>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</si>
  <si>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</si>
  <si>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</si>
  <si>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</si>
  <si>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</si>
  <si>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</si>
  <si>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</si>
  <si>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</si>
  <si>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</si>
  <si>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</si>
  <si>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</si>
  <si>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</si>
  <si>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</si>
  <si>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</si>
  <si>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</si>
  <si>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</si>
  <si>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</si>
  <si>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</si>
  <si>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</si>
  <si>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</si>
  <si>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</si>
  <si>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</si>
  <si>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</si>
  <si>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</si>
  <si>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</si>
  <si>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</si>
  <si>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</si>
  <si>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</si>
  <si>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</si>
  <si>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</si>
  <si>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</si>
  <si>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</si>
  <si>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</si>
  <si>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</si>
  <si>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</si>
  <si>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</si>
  <si>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</si>
  <si>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</si>
  <si>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</si>
  <si>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</si>
  <si>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</si>
  <si>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</si>
  <si>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</si>
  <si>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</si>
  <si>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</si>
  <si>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</si>
  <si>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</si>
  <si>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</si>
  <si>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</si>
  <si>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</si>
  <si>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</si>
  <si>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</si>
  <si>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</si>
  <si>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</si>
  <si>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</si>
  <si>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</si>
  <si>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</si>
  <si>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</si>
  <si>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</si>
  <si>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</si>
  <si>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</si>
  <si>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</si>
  <si>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</si>
  <si>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</si>
  <si>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</si>
  <si>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</si>
  <si>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</si>
  <si>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</si>
  <si>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</si>
  <si>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</si>
  <si>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</si>
  <si>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</si>
  <si>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</si>
  <si>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</si>
  <si>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</si>
  <si>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</si>
  <si>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</si>
  <si>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</si>
  <si>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</si>
  <si>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</si>
  <si>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</si>
  <si>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</si>
  <si>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</si>
  <si>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</si>
  <si>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</si>
  <si>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</si>
  <si>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</si>
  <si>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</si>
  <si>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</si>
  <si>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</si>
  <si>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</si>
  <si>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</si>
  <si>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</si>
  <si>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</si>
  <si>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</si>
  <si>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</si>
  <si>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</si>
  <si>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</si>
  <si>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</si>
  <si>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</si>
  <si>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</si>
  <si>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</si>
  <si>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</si>
  <si>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</si>
  <si>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</si>
  <si>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</si>
  <si>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</si>
  <si>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</si>
  <si>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</si>
  <si>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</si>
  <si>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</si>
  <si>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</si>
  <si>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</si>
  <si>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</si>
  <si>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</si>
  <si>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</si>
  <si>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</si>
  <si>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</si>
  <si>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</si>
  <si>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</si>
  <si>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</si>
  <si>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</si>
  <si>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</si>
  <si>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</si>
  <si>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</si>
  <si>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</si>
  <si>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</si>
  <si>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</si>
  <si>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</si>
  <si>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</si>
  <si>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</si>
  <si>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</si>
  <si>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</si>
  <si>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</si>
  <si>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</si>
  <si>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</si>
  <si>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</si>
  <si>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</si>
  <si>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</si>
  <si>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</si>
  <si>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</si>
  <si>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</si>
  <si>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</si>
  <si>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</si>
  <si>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</si>
  <si>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</si>
  <si>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</si>
  <si>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</si>
  <si>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</si>
  <si>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</si>
  <si>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</si>
  <si>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</si>
  <si>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</si>
  <si>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</si>
  <si>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</si>
  <si>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</si>
  <si>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</si>
  <si>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</si>
  <si>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</si>
  <si>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</si>
  <si>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</si>
  <si>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</si>
  <si>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</si>
  <si>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</si>
  <si>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</si>
  <si>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</si>
  <si>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</si>
  <si>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</si>
  <si>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</si>
  <si>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</si>
  <si>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</si>
  <si>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</si>
  <si>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</si>
  <si>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</si>
  <si>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</si>
  <si>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</si>
  <si>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</si>
  <si>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</si>
  <si>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</si>
  <si>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</si>
  <si>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</si>
  <si>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</si>
  <si>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</si>
  <si>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</si>
  <si>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</si>
  <si>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</si>
  <si>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</si>
  <si>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</si>
  <si>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</si>
  <si>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</si>
  <si>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</si>
  <si>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</si>
  <si>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</si>
  <si>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</si>
  <si>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</si>
  <si>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</si>
  <si>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</si>
  <si>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</si>
  <si>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</si>
  <si>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</si>
  <si>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</si>
  <si>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</si>
  <si>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</si>
  <si>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</si>
  <si>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</si>
  <si>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</si>
  <si>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</si>
  <si>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</si>
  <si>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</si>
  <si>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</si>
  <si>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</si>
  <si>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</si>
  <si>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</si>
  <si>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</si>
  <si>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</si>
  <si>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</si>
  <si>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</si>
  <si>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</si>
  <si>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</si>
  <si>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</si>
  <si>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</si>
  <si>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</si>
  <si>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</si>
  <si>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</si>
  <si>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</si>
  <si>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</si>
  <si>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</si>
  <si>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</si>
  <si>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</si>
  <si>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</si>
  <si>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</si>
  <si>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</si>
  <si>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</si>
  <si>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</si>
  <si>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</si>
  <si>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</si>
  <si>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</si>
  <si>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</si>
  <si>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</si>
  <si>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</si>
  <si>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</si>
  <si>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</si>
  <si>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</si>
  <si>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</si>
  <si>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</si>
  <si>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</si>
  <si>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</si>
  <si>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</si>
  <si>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</si>
  <si>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</si>
  <si>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</si>
  <si>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</si>
  <si>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</si>
  <si>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</si>
  <si>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</si>
  <si>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</si>
  <si>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</si>
  <si>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</si>
  <si>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</si>
  <si>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</si>
  <si>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</si>
  <si>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</si>
  <si>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</si>
  <si>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</si>
  <si>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</si>
  <si>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</si>
  <si>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</si>
  <si>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</si>
  <si>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</si>
  <si>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</si>
  <si>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</si>
  <si>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</si>
  <si>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</si>
  <si>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</si>
  <si>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</si>
  <si>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</si>
  <si>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</si>
  <si>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</si>
  <si>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</si>
  <si>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</si>
  <si>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</si>
  <si>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</si>
  <si>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</si>
  <si>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</si>
  <si>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</si>
  <si>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</si>
  <si>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</si>
  <si>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</si>
  <si>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</si>
  <si>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</si>
  <si>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</si>
  <si>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</si>
  <si>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</si>
  <si>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</si>
  <si>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</si>
  <si>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</si>
  <si>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</si>
  <si>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</si>
  <si>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</si>
  <si>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</si>
  <si>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</si>
  <si>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</si>
  <si>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</si>
  <si>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</si>
  <si>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</si>
  <si>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</si>
  <si>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</si>
  <si>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</si>
  <si>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</si>
  <si>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</si>
  <si>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</si>
  <si>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</si>
  <si>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</si>
  <si>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</si>
  <si>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</si>
  <si>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</si>
  <si>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</si>
  <si>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</si>
  <si>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</si>
  <si>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</si>
  <si>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</si>
  <si>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</si>
  <si>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</si>
  <si>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</si>
  <si>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</si>
  <si>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</si>
  <si>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</si>
  <si>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</si>
  <si>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</si>
  <si>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</si>
  <si>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</si>
  <si>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</si>
  <si>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</si>
  <si>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</si>
  <si>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</si>
  <si>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</si>
  <si>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</si>
  <si>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</si>
  <si>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</si>
  <si>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</si>
  <si>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</si>
  <si>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</si>
  <si>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</si>
  <si>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</si>
  <si>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</si>
  <si>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</si>
  <si>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</si>
  <si>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</si>
  <si>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</si>
  <si>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</si>
  <si>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</si>
  <si>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</si>
  <si>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</si>
  <si>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</si>
  <si>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</si>
  <si>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</si>
  <si>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</si>
  <si>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</si>
  <si>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</si>
  <si>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</si>
  <si>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</si>
  <si>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</si>
  <si>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</si>
  <si>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</si>
  <si>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</si>
  <si>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</si>
  <si>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</si>
  <si>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</si>
  <si>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</si>
  <si>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</si>
  <si>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</si>
  <si>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</si>
  <si>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</si>
  <si>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</si>
  <si>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</si>
  <si>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</si>
  <si>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</si>
  <si>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</si>
  <si>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</si>
  <si>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</si>
  <si>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</si>
  <si>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</si>
  <si>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</si>
  <si>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</si>
  <si>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</si>
  <si>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</si>
  <si>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</si>
  <si>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</si>
  <si>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</si>
  <si>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</si>
  <si>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</si>
  <si>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</si>
  <si>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</si>
  <si>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</si>
  <si>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</si>
  <si>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</si>
  <si>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</si>
  <si>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</si>
  <si>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</si>
  <si>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</si>
  <si>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</si>
  <si>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</si>
  <si>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</si>
  <si>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</si>
  <si>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</si>
  <si>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</si>
  <si>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</si>
  <si>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</si>
  <si>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</si>
  <si>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</si>
  <si>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</si>
  <si>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</si>
  <si>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</si>
  <si>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</si>
  <si>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</si>
  <si>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</si>
  <si>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</si>
  <si>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</si>
  <si>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</si>
  <si>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</si>
  <si>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</si>
  <si>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</si>
  <si>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</si>
  <si>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</si>
  <si>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</si>
  <si>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</si>
  <si>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</si>
  <si>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</si>
  <si>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</si>
  <si>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</si>
  <si>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</si>
  <si>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</si>
  <si>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</si>
  <si>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</si>
  <si>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</si>
  <si>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</si>
  <si>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</si>
  <si>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</si>
  <si>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</si>
  <si>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</si>
  <si>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</si>
  <si>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</si>
  <si>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</si>
  <si>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</si>
  <si>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</si>
  <si>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</si>
  <si>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</si>
  <si>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</si>
  <si>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</si>
  <si>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</si>
  <si>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</si>
  <si>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</si>
  <si>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</si>
  <si>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</si>
  <si>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</si>
  <si>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</si>
  <si>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</si>
  <si>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</si>
  <si>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</si>
  <si>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</si>
  <si>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</si>
  <si>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</si>
  <si>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</si>
  <si>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</si>
  <si>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</si>
  <si>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</si>
  <si>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</si>
  <si>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</si>
  <si>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</si>
  <si>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</si>
  <si>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</si>
  <si>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</si>
  <si>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</si>
  <si>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</si>
  <si>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</si>
  <si>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</si>
  <si>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</si>
  <si>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</si>
  <si>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</si>
  <si>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</si>
  <si>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</si>
  <si>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</si>
  <si>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</si>
  <si>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</si>
  <si>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</si>
  <si>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</si>
  <si>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</si>
  <si>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</si>
  <si>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</si>
  <si>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</si>
  <si>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</si>
  <si>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</si>
  <si>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</si>
  <si>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</si>
  <si>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</si>
  <si>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</si>
  <si>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</si>
  <si>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</si>
  <si>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</si>
  <si>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</si>
  <si>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</si>
  <si>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</si>
  <si>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</si>
  <si>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</si>
  <si>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</si>
  <si>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</si>
  <si>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</si>
  <si>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</si>
  <si>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</si>
  <si>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</si>
  <si>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</si>
  <si>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</si>
  <si>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</si>
  <si>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</si>
  <si>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</si>
  <si>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</si>
  <si>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</si>
  <si>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</si>
  <si>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</si>
  <si>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</si>
  <si>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</si>
  <si>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</si>
  <si>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</si>
  <si>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</si>
  <si>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</si>
  <si>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</si>
  <si>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</si>
  <si>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</si>
  <si>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</si>
  <si>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</si>
  <si>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</si>
  <si>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</si>
  <si>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</si>
  <si>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</si>
  <si>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</si>
  <si>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</si>
  <si>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</si>
  <si>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</si>
  <si>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</si>
  <si>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</si>
  <si>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</si>
  <si>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</si>
  <si>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</si>
  <si>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</si>
  <si>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</si>
  <si>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</si>
  <si>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</si>
  <si>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</si>
  <si>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</si>
  <si>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</si>
  <si>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</si>
  <si>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</si>
  <si>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</si>
  <si>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</si>
  <si>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</si>
  <si>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</si>
  <si>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</si>
  <si>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</si>
  <si>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</si>
  <si>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</si>
  <si>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</si>
  <si>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</si>
  <si>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</si>
  <si>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</si>
  <si>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</si>
  <si>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</si>
  <si>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</si>
  <si>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</si>
  <si>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</si>
  <si>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</si>
  <si>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</si>
  <si>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</si>
  <si>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</si>
  <si>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</si>
  <si>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</si>
  <si>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</si>
  <si>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</si>
  <si>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</si>
  <si>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</si>
  <si>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</si>
  <si>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</si>
  <si>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</si>
  <si>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</si>
  <si>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</si>
  <si>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</si>
  <si>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</si>
  <si>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</si>
  <si>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</si>
  <si>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</si>
  <si>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</si>
  <si>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</si>
  <si>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</si>
  <si>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</si>
  <si>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</si>
  <si>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</si>
  <si>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</si>
  <si>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</si>
  <si>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</si>
  <si>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</si>
  <si>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</si>
  <si>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</si>
  <si>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</si>
  <si>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</si>
  <si>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</si>
  <si>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</si>
  <si>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</si>
  <si>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</si>
  <si>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</si>
  <si>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</si>
  <si>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</si>
  <si>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</si>
  <si>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</si>
  <si>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</si>
  <si>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</si>
  <si>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</si>
  <si>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</si>
  <si>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</si>
  <si>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</si>
  <si>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</si>
  <si>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</si>
  <si>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</si>
  <si>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</si>
  <si>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</si>
  <si>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</si>
  <si>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</si>
  <si>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</si>
  <si>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</si>
  <si>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</si>
  <si>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</si>
  <si>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</si>
  <si>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</si>
  <si>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</si>
  <si>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</si>
  <si>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</si>
  <si>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</si>
  <si>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</si>
  <si>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</si>
  <si>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</si>
  <si>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</si>
  <si>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</si>
  <si>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</si>
  <si>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</si>
  <si>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</si>
  <si>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</si>
  <si>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</si>
  <si>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</si>
  <si>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</si>
  <si>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</si>
  <si>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</si>
  <si>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</si>
  <si>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</si>
  <si>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</si>
  <si>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</si>
  <si>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</si>
  <si>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</si>
  <si>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</si>
  <si>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</si>
  <si>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</si>
  <si>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</si>
  <si>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</si>
  <si>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</si>
  <si>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</si>
  <si>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</si>
  <si>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</si>
  <si>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</si>
  <si>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</si>
  <si>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</si>
  <si>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</si>
  <si>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</si>
  <si>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</si>
  <si>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</si>
  <si>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</si>
  <si>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</si>
  <si>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</si>
  <si>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</si>
  <si>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</si>
  <si>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</si>
  <si>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</si>
  <si>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</si>
  <si>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</si>
  <si>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</si>
  <si>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</si>
  <si>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</si>
  <si>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</si>
  <si>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</si>
  <si>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</si>
  <si>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</si>
  <si>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</si>
  <si>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</si>
  <si>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</si>
  <si>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</si>
  <si>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</si>
  <si>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</si>
  <si>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</si>
  <si>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</si>
  <si>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</si>
  <si>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</si>
  <si>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</si>
  <si>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</si>
  <si>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</si>
  <si>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</si>
  <si>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</si>
  <si>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</si>
  <si>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</si>
  <si>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</si>
  <si>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</si>
  <si>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</si>
  <si>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</si>
  <si>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</si>
  <si>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</si>
  <si>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</si>
  <si>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</si>
  <si>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</si>
  <si>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</si>
  <si>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</si>
  <si>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</si>
  <si>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</si>
  <si>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</si>
  <si>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</si>
  <si>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</si>
  <si>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</si>
  <si>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</si>
  <si>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</si>
  <si>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</si>
  <si>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</si>
  <si>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</si>
  <si>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</si>
  <si>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</si>
  <si>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</si>
  <si>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</si>
  <si>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</si>
  <si>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</si>
  <si>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</si>
  <si>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</si>
  <si>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</si>
  <si>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</si>
  <si>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</si>
  <si>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</si>
  <si>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</si>
  <si>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</si>
  <si>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</si>
  <si>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</si>
  <si>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</si>
  <si>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</si>
  <si>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</si>
  <si>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</si>
  <si>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</si>
  <si>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</si>
  <si>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</si>
  <si>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</si>
  <si>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</si>
  <si>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</si>
  <si>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</si>
  <si>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</si>
  <si>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</si>
  <si>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</si>
  <si>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</si>
  <si>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</si>
  <si>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</si>
  <si>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</si>
  <si>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</si>
  <si>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</si>
  <si>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</si>
  <si>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</si>
  <si>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</si>
  <si>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</si>
  <si>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</si>
  <si>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</si>
  <si>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</si>
  <si>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</si>
  <si>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</si>
  <si>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</si>
  <si>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</si>
  <si>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</si>
  <si>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</si>
  <si>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</si>
  <si>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</si>
  <si>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</si>
  <si>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</si>
  <si>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</si>
  <si>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</si>
  <si>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</si>
  <si>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</si>
  <si>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</si>
  <si>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</si>
  <si>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</si>
  <si>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</si>
  <si>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</si>
  <si>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</si>
  <si>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</si>
  <si>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</si>
  <si>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</si>
  <si>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</si>
  <si>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</si>
  <si>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</si>
  <si>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</si>
  <si>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</si>
  <si>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</si>
  <si>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</si>
  <si>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</si>
  <si>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</si>
  <si>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</si>
  <si>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</si>
  <si>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</si>
  <si>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</si>
  <si>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</si>
  <si>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</si>
  <si>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</si>
  <si>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</si>
  <si>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</si>
  <si>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</si>
  <si>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</si>
  <si>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</si>
  <si>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</si>
  <si>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</si>
  <si>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</si>
  <si>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</si>
  <si>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</si>
  <si>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</si>
  <si>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</si>
  <si>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</si>
  <si>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</si>
  <si>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</si>
  <si>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</si>
  <si>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</si>
  <si>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</si>
  <si>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</si>
  <si>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</si>
  <si>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</si>
  <si>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</si>
  <si>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</si>
  <si>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</si>
  <si>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</si>
  <si>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</si>
  <si>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</si>
  <si>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</si>
  <si>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</si>
  <si>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</si>
  <si>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</si>
  <si>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</si>
  <si>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</si>
  <si>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</si>
  <si>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</si>
  <si>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</si>
  <si>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</si>
  <si>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</si>
  <si>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</si>
  <si>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</si>
  <si>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</si>
  <si>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</si>
  <si>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</si>
  <si>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</si>
  <si>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</si>
  <si>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</si>
  <si>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</si>
  <si>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</si>
  <si>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</si>
  <si>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</si>
  <si>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</si>
  <si>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</si>
  <si>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</si>
  <si>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</si>
  <si>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</si>
  <si>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</si>
  <si>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</si>
  <si>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</si>
  <si>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</si>
  <si>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</si>
  <si>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</si>
  <si>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</si>
  <si>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</si>
  <si>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</si>
  <si>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</si>
  <si>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</si>
  <si>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</si>
  <si>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</si>
  <si>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</si>
  <si>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</si>
  <si>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</si>
  <si>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</si>
  <si>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</si>
  <si>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</si>
  <si>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</si>
  <si>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</si>
  <si>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</si>
  <si>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</si>
  <si>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</si>
  <si>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</si>
  <si>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</si>
  <si>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</si>
  <si>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</si>
  <si>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</si>
  <si>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</si>
  <si>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</si>
  <si>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</si>
  <si>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</si>
  <si>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</si>
  <si>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</si>
  <si>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</si>
  <si>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</si>
  <si>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</si>
  <si>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</si>
  <si>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</si>
  <si>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</si>
  <si>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</si>
  <si>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</si>
  <si>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</si>
  <si>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</si>
  <si>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</si>
  <si>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</si>
  <si>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</si>
  <si>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</si>
  <si>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</si>
  <si>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</si>
  <si>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</si>
  <si>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</si>
  <si>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</si>
  <si>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</si>
  <si>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</si>
  <si>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</si>
  <si>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</si>
  <si>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</si>
  <si>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</si>
  <si>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</si>
  <si>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</si>
  <si>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</si>
  <si>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</si>
  <si>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</si>
  <si>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</si>
  <si>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</si>
  <si>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</si>
  <si>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</si>
  <si>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</si>
  <si>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</si>
  <si>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</si>
  <si>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</si>
  <si>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</si>
  <si>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</si>
  <si>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</si>
  <si>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</si>
  <si>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</si>
  <si>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</si>
  <si>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</si>
  <si>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</si>
  <si>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</si>
  <si>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</si>
  <si>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</si>
  <si>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</si>
  <si>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</si>
  <si>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</si>
  <si>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</si>
  <si>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</si>
  <si>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</si>
  <si>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</si>
  <si>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</si>
  <si>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</si>
  <si>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</si>
  <si>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</si>
  <si>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</si>
  <si>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</si>
  <si>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</si>
  <si>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</si>
  <si>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</si>
  <si>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</si>
  <si>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</si>
  <si>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</si>
  <si>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</si>
  <si>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</si>
  <si>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</si>
  <si>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</si>
  <si>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</si>
  <si>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</si>
  <si>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</si>
  <si>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</si>
  <si>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</si>
  <si>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</si>
  <si>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</si>
  <si>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</si>
  <si>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</si>
  <si>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</si>
  <si>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</si>
  <si>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</si>
  <si>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</si>
  <si>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</si>
  <si>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</si>
  <si>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</si>
  <si>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</si>
  <si>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</si>
  <si>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</si>
  <si>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</si>
  <si>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</si>
  <si>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</si>
  <si>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</si>
  <si>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</si>
  <si>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</si>
  <si>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</si>
  <si>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</si>
  <si>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</si>
  <si>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</si>
  <si>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</si>
  <si>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</si>
  <si>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</si>
  <si>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</si>
  <si>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</si>
  <si>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</si>
  <si>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</si>
  <si>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</si>
  <si>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</si>
  <si>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</si>
  <si>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</si>
  <si>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</si>
  <si>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</si>
  <si>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</si>
  <si>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</si>
  <si>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</si>
  <si>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</si>
  <si>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</si>
  <si>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</si>
  <si>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</si>
  <si>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</si>
  <si>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</si>
  <si>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</si>
  <si>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</si>
  <si>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</si>
  <si>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</si>
  <si>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</si>
  <si>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</si>
  <si>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</si>
  <si>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</si>
  <si>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</si>
  <si>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</si>
  <si>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</si>
  <si>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</si>
  <si>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</si>
  <si>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</si>
  <si>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</si>
  <si>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</si>
  <si>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</si>
  <si>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</si>
  <si>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</si>
  <si>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</si>
  <si>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</si>
  <si>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</si>
  <si>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</si>
  <si>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</si>
  <si>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</si>
  <si>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</si>
  <si>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</si>
  <si>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</si>
  <si>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</si>
  <si>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</si>
  <si>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</si>
  <si>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</si>
  <si>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</si>
  <si>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</si>
  <si>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</si>
  <si>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</si>
  <si>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</si>
  <si>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</si>
  <si>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</si>
  <si>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</si>
  <si>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</si>
  <si>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</si>
  <si>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</si>
  <si>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</si>
  <si>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</si>
  <si>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</si>
  <si>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</si>
  <si>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</si>
  <si>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</si>
  <si>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</si>
  <si>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</si>
  <si>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</si>
  <si>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</si>
  <si>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</si>
  <si>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</si>
  <si>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</si>
  <si>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</si>
  <si>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</si>
  <si>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</si>
  <si>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</si>
  <si>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</si>
  <si>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</si>
  <si>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</si>
  <si>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</si>
  <si>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</si>
  <si>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</si>
  <si>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</si>
  <si>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</si>
  <si>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</si>
  <si>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</si>
  <si>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</si>
  <si>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</si>
  <si>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</si>
  <si>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</si>
  <si>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</si>
  <si>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</si>
  <si>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</si>
  <si>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</si>
  <si>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</si>
  <si>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</si>
  <si>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</si>
  <si>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</si>
  <si>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</si>
  <si>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</si>
  <si>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</si>
  <si>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</si>
  <si>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</si>
  <si>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</si>
  <si>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</si>
  <si>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</si>
  <si>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</si>
  <si>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</si>
  <si>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</si>
  <si>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</si>
  <si>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</si>
  <si>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</si>
  <si>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</si>
  <si>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</si>
  <si>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</si>
  <si>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</si>
  <si>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</si>
  <si>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</si>
  <si>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</si>
  <si>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</si>
  <si>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</si>
  <si>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</si>
  <si>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</si>
  <si>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</si>
  <si>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</si>
  <si>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</si>
  <si>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</si>
  <si>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</si>
  <si>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</si>
  <si>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</si>
  <si>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</si>
  <si>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</si>
  <si>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</si>
  <si>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</si>
  <si>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</si>
  <si>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</si>
  <si>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</si>
  <si>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</si>
  <si>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</si>
  <si>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</si>
  <si>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</si>
  <si>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</si>
  <si>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</si>
  <si>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</si>
  <si>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</si>
  <si>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</si>
  <si>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</si>
  <si>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</si>
  <si>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</si>
  <si>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</si>
  <si>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</si>
  <si>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</si>
  <si>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</si>
  <si>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</si>
  <si>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</si>
  <si>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</si>
  <si>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</si>
  <si>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</si>
  <si>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</si>
  <si>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</si>
  <si>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</si>
  <si>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</si>
  <si>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</si>
  <si>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</si>
  <si>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</si>
  <si>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</si>
  <si>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</si>
  <si>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</si>
  <si>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</si>
  <si>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</si>
  <si>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</si>
  <si>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</si>
  <si>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</si>
  <si>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</si>
  <si>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</si>
  <si>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</si>
  <si>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</si>
  <si>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</si>
  <si>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</si>
  <si>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</si>
  <si>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</si>
  <si>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</si>
  <si>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</si>
  <si>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</si>
  <si>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</si>
  <si>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</si>
  <si>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</si>
  <si>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</si>
  <si>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</si>
  <si>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</si>
  <si>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</si>
  <si>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</si>
  <si>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</si>
  <si>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</si>
  <si>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</si>
  <si>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</si>
  <si>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</si>
  <si>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</si>
  <si>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</si>
  <si>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</si>
  <si>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</si>
  <si>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</si>
  <si>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</si>
  <si>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</si>
  <si>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</si>
  <si>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</si>
  <si>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</si>
  <si>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</si>
  <si>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</si>
  <si>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</si>
  <si>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</si>
  <si>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</si>
  <si>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</si>
  <si>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</si>
  <si>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</si>
  <si>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</si>
  <si>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</si>
  <si>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</si>
  <si>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</si>
  <si>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</si>
  <si>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</si>
  <si>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</si>
  <si>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</si>
  <si>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</si>
  <si>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</si>
  <si>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</si>
  <si>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</si>
  <si>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</si>
  <si>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</si>
  <si>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</si>
  <si>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</si>
  <si>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</si>
  <si>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</si>
  <si>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</si>
  <si>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</si>
  <si>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</si>
  <si>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</si>
  <si>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</si>
  <si>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</si>
  <si>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</si>
  <si>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</si>
  <si>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</si>
  <si>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</si>
  <si>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</si>
  <si>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</si>
  <si>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</si>
  <si>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</si>
  <si>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</si>
  <si>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</si>
  <si>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</si>
  <si>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</si>
  <si>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</si>
  <si>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</si>
  <si>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</si>
  <si>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</si>
  <si>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</si>
  <si>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</si>
  <si>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</si>
  <si>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</si>
  <si>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</si>
  <si>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</si>
  <si>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</si>
  <si>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</si>
  <si>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</si>
  <si>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</si>
  <si>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</si>
  <si>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</si>
  <si>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</si>
  <si>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</si>
  <si>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</si>
  <si>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</si>
  <si>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</si>
  <si>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</si>
  <si>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</si>
  <si>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</si>
  <si>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</si>
  <si>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</si>
  <si>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</si>
  <si>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</si>
  <si>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</si>
  <si>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</si>
  <si>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</si>
  <si>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</si>
  <si>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</si>
  <si>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</si>
  <si>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</si>
  <si>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</si>
  <si>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</si>
  <si>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</si>
  <si>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</si>
  <si>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</si>
  <si>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</si>
  <si>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</si>
  <si>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</si>
  <si>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</si>
  <si>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</si>
  <si>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</si>
  <si>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</si>
  <si>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</si>
  <si>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</si>
  <si>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</si>
  <si>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</si>
  <si>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</si>
  <si>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</si>
  <si>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</si>
  <si>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</si>
  <si>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</si>
  <si>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</si>
  <si>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</si>
  <si>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</si>
  <si>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</si>
  <si>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</si>
  <si>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</si>
  <si>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</si>
  <si>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</si>
  <si>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</si>
  <si>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</si>
  <si>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</si>
  <si>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</si>
  <si>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</si>
  <si>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</si>
  <si>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</si>
  <si>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</si>
  <si>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</si>
  <si>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</si>
  <si>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</si>
  <si>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</si>
  <si>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</si>
  <si>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</si>
  <si>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</si>
  <si>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</si>
  <si>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</si>
  <si>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</si>
  <si>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</si>
  <si>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</si>
  <si>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</si>
  <si>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</si>
  <si>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</si>
  <si>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</si>
  <si>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</si>
  <si>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</si>
  <si>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</si>
  <si>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</si>
  <si>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</si>
  <si>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</si>
  <si>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</si>
  <si>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</si>
  <si>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</si>
  <si>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</si>
  <si>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</si>
  <si>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</si>
  <si>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</si>
  <si>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</si>
  <si>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</si>
  <si>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</si>
  <si>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</si>
  <si>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</si>
  <si>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</si>
  <si>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</si>
  <si>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</si>
  <si>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</si>
  <si>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</si>
  <si>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</si>
  <si>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</si>
  <si>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</si>
  <si>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</si>
  <si>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</si>
  <si>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</si>
  <si>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</si>
  <si>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</si>
  <si>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</si>
  <si>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</si>
  <si>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</si>
  <si>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</si>
  <si>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</si>
  <si>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</si>
  <si>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</si>
  <si>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</si>
  <si>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</si>
  <si>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</si>
  <si>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</si>
  <si>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</si>
  <si>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</si>
  <si>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</si>
  <si>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</si>
  <si>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</si>
  <si>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</si>
  <si>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</si>
  <si>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</si>
  <si>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</si>
  <si>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</si>
  <si>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</si>
  <si>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</si>
  <si>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</si>
  <si>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</si>
  <si>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</si>
  <si>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</si>
  <si>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</si>
  <si>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</si>
  <si>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</si>
  <si>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</si>
  <si>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</si>
  <si>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</si>
  <si>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</si>
  <si>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</si>
  <si>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</si>
  <si>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</si>
  <si>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</si>
  <si>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</si>
  <si>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</si>
  <si>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</si>
  <si>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</si>
  <si>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</si>
  <si>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</si>
  <si>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</si>
  <si>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</si>
  <si>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</si>
  <si>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</si>
  <si>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</si>
  <si>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</si>
  <si>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</si>
  <si>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</si>
  <si>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</si>
  <si>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</si>
  <si>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</si>
  <si>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</si>
  <si>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</si>
  <si>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</si>
  <si>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</si>
  <si>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</si>
  <si>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</si>
  <si>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</si>
  <si>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</si>
  <si>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</si>
  <si>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</si>
  <si>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</si>
  <si>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</si>
  <si>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</si>
  <si>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</si>
  <si>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</si>
  <si>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</si>
  <si>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</si>
  <si>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</si>
  <si>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</si>
  <si>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</si>
  <si>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</si>
  <si>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</si>
  <si>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</si>
  <si>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</si>
  <si>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</si>
  <si>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</si>
  <si>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</si>
  <si>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</si>
  <si>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</si>
  <si>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</si>
  <si>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</si>
  <si>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</si>
  <si>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</si>
  <si>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</si>
  <si>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</si>
  <si>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</si>
  <si>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</si>
  <si>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</si>
  <si>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</si>
  <si>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</si>
  <si>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</si>
  <si>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</si>
  <si>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</si>
  <si>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</si>
  <si>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</si>
  <si>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</si>
  <si>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</si>
  <si>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</si>
  <si>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</si>
  <si>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</si>
  <si>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</si>
  <si>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</si>
  <si>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</si>
  <si>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</si>
  <si>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</si>
  <si>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</si>
  <si>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</si>
  <si>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</si>
  <si>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</si>
  <si>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</si>
  <si>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</si>
  <si>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</si>
  <si>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</si>
  <si>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</si>
  <si>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</si>
  <si>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</si>
  <si>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</si>
  <si>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</si>
  <si>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</si>
  <si>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</si>
  <si>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</si>
  <si>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</si>
  <si>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</si>
  <si>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</si>
  <si>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</si>
  <si>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</si>
  <si>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</si>
  <si>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</si>
  <si>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</si>
  <si>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</si>
  <si>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</si>
  <si>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</si>
  <si>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</si>
  <si>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</si>
  <si>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</si>
  <si>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</si>
  <si>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</si>
  <si>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</si>
  <si>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</si>
  <si>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</si>
  <si>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</si>
  <si>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</si>
  <si>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</si>
  <si>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</si>
  <si>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</si>
  <si>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</si>
  <si>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</si>
  <si>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</si>
  <si>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</si>
  <si>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</si>
  <si>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</si>
  <si>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</si>
  <si>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</si>
  <si>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</si>
  <si>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</si>
  <si>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</si>
  <si>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</si>
  <si>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</si>
  <si>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</si>
  <si>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</si>
  <si>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</si>
  <si>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</si>
  <si>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</si>
  <si>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</si>
  <si>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</si>
  <si>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</si>
  <si>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</si>
  <si>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</si>
  <si>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</si>
  <si>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</si>
  <si>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</si>
  <si>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</si>
  <si>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</si>
  <si>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</si>
  <si>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</si>
  <si>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</si>
  <si>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</si>
  <si>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</si>
  <si>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</si>
  <si>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</si>
  <si>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</si>
  <si>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</si>
  <si>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</si>
  <si>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</si>
  <si>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</si>
  <si>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</si>
  <si>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</si>
  <si>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</si>
  <si>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</si>
  <si>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</si>
  <si>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</si>
  <si>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</si>
  <si>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</si>
  <si>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</si>
  <si>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</si>
  <si>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</si>
  <si>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</si>
  <si>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</si>
  <si>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</si>
  <si>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</si>
  <si>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</si>
  <si>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</si>
  <si>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</si>
  <si>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</si>
  <si>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</si>
  <si>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</si>
  <si>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</si>
  <si>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</si>
  <si>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</si>
  <si>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</si>
  <si>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</si>
  <si>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</si>
  <si>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</si>
  <si>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</si>
  <si>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</si>
  <si>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</si>
  <si>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</si>
  <si>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</si>
  <si>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</si>
  <si>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</si>
  <si>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</si>
  <si>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</si>
  <si>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</si>
  <si>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</si>
  <si>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</si>
  <si>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</si>
  <si>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</si>
  <si>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</si>
  <si>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</si>
  <si>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</si>
  <si>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</si>
  <si>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</si>
  <si>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</si>
  <si>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</si>
  <si>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</si>
  <si>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</si>
  <si>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</si>
  <si>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</si>
  <si>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</si>
  <si>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</si>
  <si>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</si>
  <si>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</si>
  <si>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</si>
  <si>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</si>
  <si>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</si>
  <si>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</si>
  <si>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</si>
  <si>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</si>
  <si>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</si>
  <si>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</si>
  <si>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</si>
  <si>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</si>
  <si>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</si>
  <si>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</si>
  <si>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</si>
  <si>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</si>
  <si>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</si>
  <si>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</si>
  <si>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</si>
  <si>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</si>
  <si>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</si>
  <si>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</si>
  <si>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</si>
  <si>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</si>
  <si>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</si>
  <si>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</si>
  <si>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</si>
  <si>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</si>
  <si>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</si>
  <si>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</si>
  <si>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</si>
  <si>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</si>
  <si>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</si>
  <si>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</si>
  <si>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</si>
  <si>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</si>
  <si>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</si>
  <si>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</si>
  <si>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</si>
  <si>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</si>
  <si>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</si>
  <si>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</si>
  <si>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</si>
  <si>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</si>
  <si>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</si>
  <si>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</si>
  <si>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</si>
  <si>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</si>
  <si>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</si>
  <si>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</si>
  <si>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</si>
  <si>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</si>
  <si>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</si>
  <si>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</si>
  <si>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</si>
  <si>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</si>
  <si>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</si>
  <si>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</si>
  <si>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</si>
  <si>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</si>
  <si>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</si>
  <si>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</si>
  <si>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</si>
  <si>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</si>
  <si>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</si>
  <si>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</si>
  <si>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</si>
  <si>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</si>
  <si>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</si>
  <si>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</si>
  <si>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</si>
  <si>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</si>
  <si>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</si>
  <si>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</si>
  <si>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</si>
  <si>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</si>
  <si>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</si>
  <si>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</si>
  <si>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</si>
  <si>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</si>
  <si>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</si>
  <si>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</si>
  <si>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</si>
  <si>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</si>
  <si>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</si>
  <si>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</si>
  <si>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</si>
  <si>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</si>
  <si>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</si>
  <si>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</si>
  <si>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</si>
  <si>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</si>
  <si>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</si>
  <si>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</si>
  <si>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</si>
  <si>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</si>
  <si>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</si>
  <si>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</si>
  <si>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</si>
  <si>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</si>
  <si>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</si>
  <si>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</si>
  <si>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</si>
  <si>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</si>
  <si>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</si>
  <si>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</si>
  <si>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</si>
  <si>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</si>
  <si>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</si>
  <si>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</si>
  <si>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</si>
  <si>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</si>
  <si>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</si>
  <si>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</si>
  <si>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</si>
  <si>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</si>
  <si>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</si>
  <si>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</si>
  <si>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</si>
  <si>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</si>
  <si>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</si>
  <si>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</si>
  <si>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</si>
  <si>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</si>
  <si>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</si>
  <si>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</si>
  <si>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</si>
  <si>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</si>
  <si>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</si>
  <si>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</si>
  <si>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</si>
  <si>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</si>
  <si>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</si>
  <si>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</si>
  <si>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</si>
  <si>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</si>
  <si>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</si>
  <si>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</si>
  <si>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</si>
  <si>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</si>
  <si>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</si>
  <si>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</si>
  <si>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</si>
  <si>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</si>
  <si>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</si>
  <si>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</si>
  <si>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</si>
  <si>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</si>
  <si>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</si>
  <si>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</si>
  <si>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</si>
  <si>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</si>
  <si>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</si>
  <si>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</si>
  <si>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</si>
  <si>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</si>
  <si>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</si>
  <si>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</si>
  <si>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</si>
  <si>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</si>
  <si>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</si>
  <si>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</si>
  <si>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</si>
  <si>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</si>
  <si>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</si>
  <si>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</si>
  <si>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</si>
  <si>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</si>
  <si>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</si>
  <si>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</si>
  <si>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</si>
  <si>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</si>
  <si>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</si>
  <si>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</si>
  <si>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</si>
  <si>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</si>
  <si>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</si>
  <si>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</si>
  <si>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</si>
  <si>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</si>
  <si>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</si>
  <si>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</si>
  <si>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</si>
  <si>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</si>
  <si>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</si>
  <si>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</si>
  <si>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</si>
  <si>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</si>
  <si>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</si>
  <si>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</si>
  <si>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</si>
  <si>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</si>
  <si>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</si>
  <si>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</si>
  <si>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</si>
  <si>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</si>
  <si>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</si>
  <si>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</si>
  <si>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</si>
  <si>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</si>
  <si>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</si>
  <si>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</si>
  <si>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</si>
  <si>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</si>
  <si>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</si>
  <si>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</si>
  <si>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</si>
  <si>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</si>
  <si>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</si>
  <si>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</si>
  <si>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</si>
  <si>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</si>
  <si>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</si>
  <si>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</si>
  <si>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</si>
  <si>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</si>
  <si>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</si>
  <si>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</si>
  <si>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</si>
  <si>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</si>
  <si>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</si>
  <si>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</si>
  <si>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</si>
  <si>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</si>
  <si>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</si>
  <si>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</si>
  <si>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</si>
  <si>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</si>
  <si>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</si>
  <si>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</si>
  <si>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</si>
  <si>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</si>
  <si>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</si>
  <si>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</si>
  <si>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</si>
  <si>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</si>
  <si>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</si>
  <si>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</si>
  <si>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</si>
  <si>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</si>
  <si>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</si>
  <si>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</si>
  <si>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</si>
  <si>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</si>
  <si>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</si>
  <si>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</si>
  <si>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</si>
  <si>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</si>
  <si>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</si>
  <si>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</si>
  <si>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</si>
  <si>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</si>
  <si>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</si>
  <si>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</si>
  <si>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</si>
  <si>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</si>
  <si>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</si>
  <si>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</si>
  <si>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</si>
  <si>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</si>
  <si>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</si>
  <si>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</si>
  <si>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</si>
  <si>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</si>
  <si>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</si>
  <si>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</si>
  <si>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</si>
  <si>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</si>
  <si>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</si>
  <si>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</si>
  <si>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</si>
  <si>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</si>
  <si>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</si>
  <si>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</si>
  <si>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</si>
  <si>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</si>
  <si>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</si>
  <si>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</si>
  <si>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</si>
  <si>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</si>
  <si>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</si>
  <si>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</si>
  <si>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</si>
  <si>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</si>
  <si>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</si>
  <si>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</si>
  <si>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</si>
  <si>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</si>
  <si>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</si>
  <si>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</si>
  <si>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</si>
  <si>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</si>
  <si>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</si>
  <si>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</si>
  <si>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</si>
  <si>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</si>
  <si>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</si>
  <si>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</si>
  <si>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</si>
  <si>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</si>
  <si>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</si>
  <si>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</si>
  <si>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</si>
  <si>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</si>
  <si>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</si>
  <si>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</si>
  <si>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</si>
  <si>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</si>
  <si>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</si>
  <si>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</si>
  <si>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</si>
  <si>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</si>
  <si>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</si>
  <si>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</si>
  <si>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</si>
  <si>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</si>
  <si>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</si>
  <si>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</si>
  <si>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</si>
  <si>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</si>
  <si>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</si>
  <si>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</si>
  <si>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</si>
  <si>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</si>
  <si>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</si>
  <si>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</si>
  <si>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</si>
  <si>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</si>
  <si>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</si>
  <si>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</si>
  <si>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</si>
  <si>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</si>
  <si>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</si>
  <si>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</si>
  <si>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</si>
  <si>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</si>
  <si>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</si>
  <si>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</si>
  <si>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</si>
  <si>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</si>
  <si>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</si>
  <si>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</si>
  <si>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</si>
  <si>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</si>
  <si>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</si>
  <si>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</si>
  <si>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</si>
  <si>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</si>
  <si>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</si>
  <si>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</si>
  <si>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</si>
  <si>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</si>
  <si>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</si>
  <si>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</si>
  <si>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</si>
  <si>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</si>
  <si>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</si>
  <si>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</si>
  <si>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</si>
  <si>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</si>
  <si>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</si>
  <si>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</si>
  <si>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</si>
  <si>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</si>
  <si>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</si>
  <si>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</si>
  <si>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</si>
  <si>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</si>
  <si>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</si>
  <si>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</si>
  <si>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</si>
  <si>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</si>
  <si>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</si>
  <si>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</si>
  <si>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</si>
  <si>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</si>
  <si>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</si>
  <si>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</si>
  <si>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</si>
  <si>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</si>
  <si>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</si>
  <si>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</si>
  <si>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</si>
  <si>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</si>
  <si>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</si>
  <si>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</si>
  <si>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</si>
  <si>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</si>
  <si>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</si>
  <si>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</si>
  <si>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</si>
  <si>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</si>
  <si>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</si>
  <si>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</si>
  <si>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</si>
  <si>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</si>
  <si>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</si>
  <si>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</si>
  <si>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</si>
  <si>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</si>
  <si>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</si>
  <si>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</si>
  <si>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</si>
  <si>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</si>
  <si>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</si>
  <si>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</si>
  <si>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</si>
  <si>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</si>
  <si>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</si>
  <si>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</si>
  <si>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</si>
  <si>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</si>
  <si>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</si>
  <si>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</si>
  <si>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</si>
  <si>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</si>
  <si>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</si>
  <si>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</si>
  <si>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</si>
  <si>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</si>
  <si>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</si>
  <si>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</si>
  <si>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</si>
  <si>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</si>
  <si>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</si>
  <si>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</si>
  <si>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</si>
  <si>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</si>
  <si>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</si>
  <si>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</si>
  <si>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</si>
  <si>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</si>
  <si>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</si>
  <si>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</si>
  <si>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</si>
  <si>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</si>
  <si>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</si>
  <si>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</si>
  <si>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</si>
  <si>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</si>
  <si>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</si>
  <si>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</si>
  <si>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</si>
  <si>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</si>
  <si>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</si>
  <si>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</si>
  <si>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</si>
  <si>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</si>
  <si>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</si>
  <si>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</si>
  <si>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</si>
  <si>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</si>
  <si>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</si>
  <si>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</si>
  <si>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</si>
  <si>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</si>
  <si>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</si>
  <si>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</si>
  <si>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</si>
  <si>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</si>
  <si>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</si>
  <si>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</si>
  <si>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</si>
  <si>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</si>
  <si>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</si>
  <si>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</si>
  <si>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</si>
  <si>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</si>
  <si>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</si>
  <si>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</si>
  <si>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</si>
  <si>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</si>
  <si>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</si>
  <si>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</si>
  <si>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</si>
  <si>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</si>
  <si>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</si>
  <si>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</si>
  <si>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</si>
  <si>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</si>
  <si>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</si>
  <si>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</si>
  <si>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</si>
  <si>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</si>
  <si>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</si>
  <si>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</si>
  <si>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</si>
  <si>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</si>
  <si>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</si>
  <si>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</si>
  <si>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</si>
  <si>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</si>
  <si>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</si>
  <si>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</si>
  <si>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</si>
  <si>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</si>
  <si>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</si>
  <si>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</si>
  <si>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</si>
  <si>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</si>
  <si>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</si>
  <si>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</si>
  <si>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</si>
  <si>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</si>
  <si>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</si>
  <si>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</si>
  <si>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</si>
  <si>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</si>
  <si>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</si>
  <si>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</si>
  <si>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</si>
  <si>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</si>
  <si>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</si>
  <si>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</si>
  <si>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</si>
  <si>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</si>
  <si>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</si>
  <si>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</si>
  <si>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</si>
  <si>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</si>
  <si>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</si>
  <si>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</si>
  <si>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</si>
  <si>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</si>
  <si>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</si>
  <si>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</si>
  <si>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</si>
  <si>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</si>
  <si>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</si>
  <si>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</si>
  <si>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</si>
  <si>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</si>
  <si>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</si>
  <si>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</si>
  <si>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</si>
  <si>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</si>
  <si>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</si>
  <si>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</si>
  <si>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</si>
  <si>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</si>
  <si>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</si>
  <si>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</si>
  <si>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</si>
  <si>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</si>
  <si>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</si>
  <si>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</si>
  <si>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</si>
  <si>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</si>
  <si>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</si>
  <si>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</si>
  <si>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</si>
  <si>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</si>
  <si>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</si>
  <si>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</si>
  <si>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</si>
  <si>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</si>
  <si>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</si>
  <si>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</si>
  <si>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</si>
  <si>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</si>
  <si>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</si>
  <si>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</si>
  <si>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</si>
  <si>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</si>
  <si>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</si>
  <si>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</si>
  <si>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</si>
  <si>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</si>
  <si>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</si>
  <si>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</si>
  <si>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</si>
  <si>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</si>
  <si>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</si>
  <si>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</si>
  <si>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</si>
  <si>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</si>
  <si>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</si>
  <si>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</si>
  <si>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</si>
  <si>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</si>
  <si>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</si>
  <si>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</si>
  <si>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</si>
  <si>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</si>
  <si>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</si>
  <si>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</si>
  <si>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</si>
  <si>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</si>
  <si>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</si>
  <si>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</si>
  <si>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</si>
  <si>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</si>
  <si>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</si>
  <si>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</si>
  <si>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</si>
  <si>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</si>
  <si>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</si>
  <si>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</si>
  <si>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</si>
  <si>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</si>
  <si>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</si>
  <si>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</si>
  <si>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</si>
  <si>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</si>
  <si>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</si>
  <si>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</si>
  <si>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</si>
  <si>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</si>
  <si>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</si>
  <si>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</si>
  <si>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</si>
  <si>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</si>
  <si>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</si>
  <si>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</si>
  <si>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</si>
  <si>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</si>
  <si>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</si>
  <si>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</si>
  <si>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</si>
  <si>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</si>
  <si>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</si>
  <si>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</si>
  <si>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</si>
  <si>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</si>
  <si>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</si>
  <si>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</si>
  <si>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</si>
  <si>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</si>
  <si>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</si>
  <si>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</si>
  <si>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</si>
  <si>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</si>
  <si>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</si>
  <si>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</si>
  <si>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</si>
  <si>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</si>
  <si>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</si>
  <si>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</si>
  <si>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</si>
  <si>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</si>
  <si>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</si>
  <si>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</si>
  <si>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</si>
  <si>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</si>
  <si>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</si>
  <si>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</si>
  <si>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</si>
  <si>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</si>
  <si>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</si>
  <si>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</si>
  <si>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</si>
  <si>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</si>
  <si>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</si>
  <si>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</si>
  <si>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</si>
  <si>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</si>
  <si>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</si>
  <si>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</si>
  <si>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</si>
  <si>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</si>
  <si>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</si>
  <si>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</si>
  <si>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</si>
  <si>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</si>
  <si>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</si>
  <si>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</si>
  <si>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</si>
  <si>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</si>
  <si>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</si>
  <si>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</si>
  <si>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</si>
  <si>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</si>
  <si>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</si>
  <si>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</si>
  <si>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</si>
  <si>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</si>
  <si>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</si>
  <si>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</si>
  <si>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</si>
  <si>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</si>
  <si>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</si>
  <si>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</si>
  <si>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</si>
  <si>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</si>
  <si>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</si>
  <si>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</si>
  <si>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</si>
  <si>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</si>
  <si>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</si>
  <si>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</si>
  <si>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</si>
  <si>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</si>
  <si>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</si>
  <si>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</si>
  <si>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</si>
  <si>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</si>
  <si>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</si>
  <si>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</si>
  <si>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</si>
  <si>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</si>
  <si>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</si>
  <si>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</si>
  <si>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</si>
  <si>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</si>
  <si>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</si>
  <si>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</si>
  <si>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</si>
  <si>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</si>
  <si>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</si>
  <si>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</si>
  <si>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</si>
  <si>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</si>
  <si>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</si>
  <si>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</si>
  <si>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</si>
  <si>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</si>
  <si>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</si>
  <si>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</si>
  <si>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</si>
  <si>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</si>
  <si>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</si>
  <si>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</si>
  <si>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</si>
  <si>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</si>
  <si>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</si>
  <si>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</si>
  <si>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</si>
  <si>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</si>
  <si>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</si>
  <si>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</si>
  <si>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</si>
  <si>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</si>
  <si>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</si>
  <si>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</si>
  <si>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</si>
  <si>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</si>
  <si>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</si>
  <si>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</si>
  <si>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</si>
  <si>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</si>
  <si>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</si>
  <si>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</si>
  <si>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</si>
  <si>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</si>
  <si>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</si>
  <si>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</si>
  <si>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</si>
  <si>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</si>
  <si>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</si>
  <si>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</si>
  <si>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</si>
  <si>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</si>
  <si>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</si>
  <si>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</si>
  <si>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</si>
  <si>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</si>
  <si>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</si>
  <si>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</si>
  <si>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</si>
  <si>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</si>
  <si>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</si>
  <si>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</si>
  <si>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</si>
  <si>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</si>
  <si>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</si>
  <si>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</si>
  <si>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</si>
  <si>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</si>
  <si>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</si>
  <si>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</si>
  <si>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</si>
  <si>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</si>
  <si>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</si>
  <si>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</si>
  <si>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</si>
  <si>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</si>
  <si>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</si>
  <si>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</si>
  <si>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</si>
  <si>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</si>
  <si>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</si>
  <si>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</si>
  <si>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</si>
  <si>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</si>
  <si>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</si>
  <si>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</si>
  <si>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</si>
  <si>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</si>
  <si>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</si>
  <si>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</si>
  <si>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</si>
  <si>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</si>
  <si>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</si>
  <si>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</si>
  <si>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</si>
  <si>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</si>
  <si>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</si>
  <si>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</si>
  <si>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</si>
  <si>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</si>
  <si>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</si>
  <si>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</si>
  <si>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</si>
  <si>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</si>
  <si>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</si>
  <si>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</si>
  <si>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</si>
  <si>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</si>
  <si>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</si>
  <si>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</si>
  <si>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</si>
  <si>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</si>
  <si>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</si>
  <si>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</si>
  <si>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</si>
  <si>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</si>
  <si>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</si>
  <si>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</si>
  <si>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</si>
  <si>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</si>
  <si>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</si>
  <si>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</si>
  <si>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</si>
  <si>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</si>
  <si>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</si>
  <si>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</si>
  <si>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</si>
  <si>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</si>
  <si>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</si>
  <si>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</si>
  <si>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</si>
  <si>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</si>
  <si>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</si>
  <si>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</si>
  <si>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</si>
  <si>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</si>
  <si>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</si>
  <si>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</si>
  <si>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</si>
  <si>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</si>
  <si>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</si>
  <si>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</si>
  <si>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</si>
  <si>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</si>
  <si>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</si>
  <si>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</si>
  <si>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</si>
  <si>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</si>
  <si>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</si>
  <si>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</si>
  <si>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</si>
  <si>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</si>
  <si>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</si>
  <si>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</si>
  <si>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</si>
  <si>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</si>
  <si>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</si>
  <si>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</si>
  <si>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</si>
  <si>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</si>
  <si>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</si>
  <si>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</si>
  <si>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</si>
  <si>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</si>
  <si>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</si>
  <si>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</si>
  <si>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</si>
  <si>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</si>
  <si>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</si>
  <si>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</si>
  <si>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</si>
  <si>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</si>
  <si>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</si>
  <si>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</si>
  <si>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</si>
  <si>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</si>
  <si>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</si>
  <si>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</si>
  <si>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</si>
  <si>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</si>
  <si>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</si>
  <si>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</si>
  <si>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</si>
  <si>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</si>
  <si>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</si>
  <si>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</si>
  <si>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</si>
  <si>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</si>
  <si>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</si>
  <si>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</si>
  <si>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</si>
  <si>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</si>
  <si>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</si>
  <si>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</si>
  <si>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</si>
  <si>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</si>
  <si>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</si>
  <si>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</si>
  <si>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</si>
  <si>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</si>
  <si>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</si>
  <si>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</si>
  <si>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</si>
  <si>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</si>
  <si>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</si>
  <si>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</si>
  <si>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</si>
  <si>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</si>
  <si>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</si>
  <si>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</si>
  <si>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</si>
  <si>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</si>
  <si>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</si>
  <si>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</si>
  <si>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</si>
  <si>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</si>
  <si>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</si>
  <si>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</si>
  <si>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</si>
  <si>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</si>
  <si>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</si>
  <si>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</si>
  <si>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</si>
  <si>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</si>
  <si>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</si>
  <si>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</si>
  <si>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</si>
  <si>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</si>
  <si>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</si>
  <si>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</si>
  <si>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</si>
  <si>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</si>
  <si>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</si>
  <si>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</si>
  <si>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</si>
  <si>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</si>
  <si>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</si>
  <si>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</si>
  <si>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</si>
  <si>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</si>
  <si>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</si>
  <si>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</si>
  <si>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</si>
  <si>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</si>
  <si>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</si>
  <si>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</si>
  <si>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</si>
  <si>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</si>
  <si>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</si>
  <si>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</si>
  <si>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</si>
  <si>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</si>
  <si>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</si>
  <si>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</si>
  <si>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</si>
  <si>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</si>
  <si>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</si>
  <si>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</si>
  <si>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</si>
  <si>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</si>
  <si>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</si>
  <si>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</si>
  <si>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</si>
  <si>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</si>
  <si>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</si>
  <si>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</si>
  <si>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</si>
  <si>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</si>
  <si>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</si>
  <si>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</si>
  <si>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</si>
  <si>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</si>
  <si>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</si>
  <si>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</si>
  <si>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</si>
  <si>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</si>
  <si>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</si>
  <si>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</si>
  <si>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</si>
  <si>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</si>
  <si>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</si>
  <si>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</si>
  <si>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</si>
  <si>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</si>
  <si>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</si>
  <si>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</si>
  <si>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</si>
  <si>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</si>
  <si>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</si>
  <si>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</si>
  <si>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</si>
  <si>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</si>
  <si>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</si>
  <si>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</si>
  <si>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</si>
  <si>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</si>
  <si>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</si>
  <si>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</si>
  <si>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</si>
  <si>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</si>
  <si>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</si>
  <si>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</si>
  <si>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</si>
  <si>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</si>
  <si>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</si>
  <si>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</si>
  <si>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</si>
  <si>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</si>
  <si>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</si>
  <si>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</si>
  <si>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</si>
  <si>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</si>
  <si>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</si>
  <si>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</si>
  <si>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</si>
  <si>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</si>
  <si>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</si>
  <si>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</si>
  <si>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</si>
  <si>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</si>
  <si>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</si>
  <si>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</si>
  <si>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</si>
  <si>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</si>
  <si>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</si>
  <si>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</si>
  <si>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</si>
  <si>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</si>
  <si>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</si>
  <si>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</si>
  <si>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</si>
  <si>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</si>
  <si>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</si>
  <si>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</si>
  <si>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</si>
  <si>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</si>
  <si>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</si>
  <si>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</si>
  <si>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</si>
  <si>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</si>
  <si>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</si>
  <si>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</si>
  <si>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</si>
  <si>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</si>
  <si>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</si>
  <si>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</si>
  <si>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</si>
  <si>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</si>
  <si>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</si>
  <si>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</si>
  <si>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</si>
  <si>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</si>
  <si>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</si>
  <si>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</si>
  <si>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</si>
  <si>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</si>
  <si>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</si>
  <si>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</si>
  <si>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</si>
  <si>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</si>
  <si>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</si>
  <si>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</si>
  <si>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</si>
  <si>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</si>
  <si>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</si>
  <si>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</si>
  <si>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</si>
  <si>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</si>
  <si>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</si>
  <si>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</si>
  <si>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</si>
  <si>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</si>
  <si>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</si>
  <si>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</si>
  <si>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</si>
  <si>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</si>
  <si>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</si>
  <si>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</si>
  <si>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</si>
  <si>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</si>
  <si>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</si>
  <si>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</si>
  <si>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</si>
  <si>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</si>
  <si>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</si>
  <si>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</si>
  <si>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</si>
  <si>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</si>
  <si>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</si>
  <si>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</si>
  <si>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</si>
  <si>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</si>
  <si>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</si>
  <si>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</si>
  <si>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</si>
  <si>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</si>
  <si>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</si>
  <si>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</si>
  <si>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</si>
  <si>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</si>
  <si>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</si>
  <si>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</si>
  <si>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</si>
  <si>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</si>
  <si>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</si>
  <si>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</si>
  <si>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</si>
  <si>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</si>
  <si>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</si>
  <si>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</si>
  <si>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</si>
  <si>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</si>
  <si>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</si>
  <si>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</si>
  <si>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</si>
  <si>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</si>
  <si>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</si>
  <si>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</si>
  <si>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</si>
  <si>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</si>
  <si>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</si>
  <si>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</si>
  <si>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</si>
  <si>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</si>
  <si>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</si>
  <si>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</si>
  <si>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</si>
  <si>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</si>
  <si>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</si>
  <si>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</si>
  <si>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</si>
  <si>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</si>
  <si>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</si>
  <si>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</si>
  <si>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</si>
  <si>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</si>
  <si>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</si>
  <si>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</si>
  <si>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</si>
  <si>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</si>
  <si>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</si>
  <si>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</si>
  <si>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</si>
  <si>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</si>
  <si>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</si>
  <si>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</si>
  <si>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</si>
  <si>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</si>
  <si>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</si>
  <si>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</si>
  <si>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</si>
  <si>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</si>
  <si>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</si>
  <si>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</si>
  <si>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</si>
  <si>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</si>
  <si>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</si>
  <si>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</si>
  <si>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</si>
  <si>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</si>
  <si>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</si>
  <si>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</si>
  <si>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</si>
  <si>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</si>
  <si>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</si>
  <si>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</si>
  <si>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</si>
  <si>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</si>
  <si>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</si>
  <si>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</si>
  <si>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</si>
  <si>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</si>
  <si>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</si>
  <si>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</si>
  <si>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</si>
  <si>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</si>
  <si>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</si>
  <si>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</si>
  <si>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</si>
  <si>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</si>
  <si>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</si>
  <si>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</si>
  <si>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</si>
  <si>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</si>
  <si>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</si>
  <si>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</si>
  <si>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</si>
  <si>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</si>
  <si>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</si>
  <si>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</si>
  <si>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</si>
  <si>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</si>
  <si>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</si>
  <si>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</si>
  <si>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</si>
  <si>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</si>
  <si>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</si>
  <si>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</si>
  <si>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</si>
  <si>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</si>
  <si>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</si>
  <si>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</si>
  <si>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</si>
  <si>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</si>
  <si>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</si>
  <si>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</si>
  <si>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</si>
  <si>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</si>
  <si>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</si>
  <si>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</si>
  <si>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</si>
  <si>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</si>
  <si>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</si>
  <si>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</si>
  <si>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</si>
  <si>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</si>
  <si>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</si>
  <si>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</si>
  <si>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</si>
  <si>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</si>
  <si>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</si>
  <si>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</si>
  <si>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</si>
  <si>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</si>
  <si>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</si>
  <si>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</si>
  <si>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</si>
  <si>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</si>
  <si>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</si>
  <si>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</si>
  <si>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</si>
  <si>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</si>
  <si>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</si>
  <si>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</si>
  <si>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</si>
  <si>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</si>
  <si>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</si>
  <si>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</si>
  <si>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</si>
  <si>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</si>
  <si>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</si>
  <si>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</si>
  <si>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</si>
  <si>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</si>
  <si>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</si>
  <si>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</si>
  <si>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</si>
  <si>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</si>
  <si>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</si>
  <si>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</si>
  <si>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</si>
  <si>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</si>
  <si>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</si>
  <si>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</si>
  <si>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</si>
  <si>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</si>
  <si>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</si>
  <si>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</si>
  <si>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</si>
  <si>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</si>
  <si>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</si>
  <si>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</si>
  <si>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</si>
  <si>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</si>
  <si>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</si>
  <si>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</si>
  <si>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</si>
  <si>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</si>
  <si>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</si>
  <si>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</si>
  <si>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</si>
  <si>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</si>
  <si>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</si>
  <si>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</si>
  <si>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</si>
  <si>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</si>
  <si>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</si>
  <si>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</si>
  <si>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</si>
  <si>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</si>
  <si>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</si>
  <si>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</si>
  <si>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</si>
  <si>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</si>
  <si>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</si>
  <si>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</si>
  <si>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</si>
  <si>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</si>
  <si>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</si>
  <si>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</si>
  <si>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</si>
  <si>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</si>
  <si>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</si>
  <si>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</si>
  <si>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</si>
  <si>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</si>
  <si>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</si>
  <si>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</si>
  <si>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</si>
  <si>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</si>
  <si>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</si>
  <si>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</si>
  <si>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</si>
  <si>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</si>
  <si>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</si>
  <si>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</si>
  <si>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</si>
  <si>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</si>
  <si>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</si>
  <si>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</si>
  <si>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</si>
  <si>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</si>
  <si>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</si>
  <si>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</si>
  <si>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</si>
  <si>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</si>
  <si>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</si>
  <si>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</si>
  <si>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</si>
  <si>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</si>
  <si>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</si>
  <si>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</si>
  <si>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</si>
  <si>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</si>
  <si>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</si>
  <si>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</si>
  <si>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</si>
  <si>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</si>
  <si>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</si>
  <si>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</si>
  <si>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</si>
  <si>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</si>
  <si>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</si>
  <si>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</si>
  <si>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</si>
  <si>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</si>
  <si>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</si>
  <si>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</si>
  <si>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</si>
  <si>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</si>
  <si>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</si>
  <si>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</si>
  <si>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</si>
  <si>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</si>
  <si>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</si>
  <si>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</si>
  <si>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</si>
  <si>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</si>
  <si>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</si>
  <si>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</si>
  <si>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</si>
  <si>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</si>
  <si>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</si>
  <si>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</si>
  <si>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</si>
  <si>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</si>
  <si>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</si>
  <si>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</si>
  <si>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</si>
  <si>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</si>
  <si>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</si>
  <si>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</si>
  <si>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</si>
  <si>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</si>
  <si>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</si>
  <si>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</si>
  <si>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</si>
  <si>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</si>
  <si>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</si>
  <si>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</si>
  <si>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</si>
  <si>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</si>
  <si>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</si>
  <si>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</si>
  <si>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</si>
  <si>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</si>
  <si>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</si>
  <si>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</si>
  <si>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</si>
  <si>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</si>
  <si>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</si>
  <si>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</si>
  <si>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</si>
  <si>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</si>
  <si>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</si>
  <si>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</si>
  <si>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</si>
  <si>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</si>
  <si>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</si>
  <si>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</si>
  <si>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</si>
  <si>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</si>
  <si>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</si>
  <si>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</si>
  <si>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</si>
  <si>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</si>
  <si>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</si>
  <si>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</si>
  <si>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</si>
  <si>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</si>
  <si>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</si>
  <si>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</si>
  <si>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</si>
  <si>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</si>
  <si>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</si>
  <si>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</si>
  <si>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</si>
  <si>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</si>
  <si>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</si>
  <si>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</si>
  <si>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</si>
  <si>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</si>
  <si>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</si>
  <si>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</si>
  <si>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</si>
  <si>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</si>
  <si>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</si>
  <si>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</si>
  <si>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</si>
  <si>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</si>
  <si>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</si>
  <si>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</si>
  <si>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</si>
  <si>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</si>
  <si>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</si>
  <si>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</si>
  <si>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</si>
  <si>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</si>
  <si>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</si>
  <si>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</si>
  <si>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</si>
  <si>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</si>
  <si>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</si>
  <si>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</si>
  <si>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</si>
  <si>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</si>
  <si>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</si>
  <si>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</si>
  <si>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</si>
  <si>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</si>
  <si>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</si>
  <si>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</si>
  <si>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</si>
  <si>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</si>
  <si>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</si>
  <si>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</si>
  <si>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</si>
  <si>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</si>
  <si>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</si>
  <si>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</si>
  <si>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</si>
  <si>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</si>
  <si>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</si>
  <si>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</si>
  <si>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</si>
  <si>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</si>
  <si>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</si>
  <si>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</si>
  <si>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</si>
  <si>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</si>
  <si>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</si>
  <si>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</si>
  <si>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</si>
  <si>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</si>
  <si>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</si>
  <si>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</si>
  <si>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</si>
  <si>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</si>
  <si>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</si>
  <si>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</si>
  <si>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</si>
  <si>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</si>
  <si>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</si>
  <si>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</si>
  <si>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</si>
  <si>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</si>
  <si>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</si>
  <si>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</si>
  <si>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</si>
  <si>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</si>
  <si>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</si>
  <si>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</si>
  <si>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</si>
  <si>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</si>
  <si>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</si>
  <si>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</si>
  <si>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</si>
  <si>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</si>
  <si>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</si>
  <si>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</si>
  <si>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</si>
  <si>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</si>
  <si>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</si>
  <si>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</si>
  <si>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</si>
  <si>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</si>
  <si>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</si>
  <si>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</si>
  <si>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</si>
  <si>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</si>
  <si>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</si>
  <si>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</si>
  <si>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</si>
  <si>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</si>
  <si>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</si>
  <si>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</si>
  <si>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</si>
  <si>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</si>
  <si>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</si>
  <si>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</si>
  <si>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</si>
  <si>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</si>
  <si>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</si>
  <si>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</si>
  <si>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</si>
  <si>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</si>
  <si>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</si>
  <si>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</si>
  <si>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</si>
  <si>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</si>
  <si>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</si>
  <si>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</si>
  <si>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</si>
  <si>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</si>
  <si>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</si>
  <si>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</si>
  <si>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</si>
  <si>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</si>
  <si>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</si>
  <si>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</si>
  <si>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</si>
  <si>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</si>
  <si>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</si>
  <si>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</si>
  <si>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</si>
  <si>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</si>
  <si>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</si>
  <si>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</si>
  <si>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</si>
  <si>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</si>
  <si>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</si>
  <si>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</si>
  <si>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</si>
  <si>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</si>
  <si>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</si>
  <si>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</si>
  <si>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</si>
  <si>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</si>
  <si>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</si>
  <si>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</si>
  <si>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</si>
  <si>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</si>
  <si>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</si>
  <si>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</si>
  <si>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</si>
  <si>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</si>
  <si>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</si>
  <si>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</si>
  <si>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</si>
  <si>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</si>
  <si>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</si>
  <si>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</si>
  <si>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</si>
  <si>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</si>
  <si>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</si>
  <si>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</si>
  <si>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</si>
  <si>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</si>
  <si>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</si>
  <si>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</si>
  <si>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</si>
  <si>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</si>
  <si>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</si>
  <si>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</si>
  <si>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</si>
  <si>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</si>
  <si>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</si>
  <si>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</si>
  <si>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</si>
  <si>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</si>
  <si>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</si>
  <si>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</si>
  <si>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</si>
  <si>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</si>
  <si>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</si>
  <si>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</si>
  <si>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</si>
  <si>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</si>
  <si>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</si>
  <si>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</si>
  <si>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</si>
  <si>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</si>
  <si>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</si>
  <si>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</si>
  <si>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</si>
  <si>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</si>
  <si>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</si>
  <si>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</si>
  <si>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</si>
  <si>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</si>
  <si>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</si>
  <si>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</si>
  <si>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</si>
  <si>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</si>
  <si>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</si>
  <si>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</si>
  <si>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</si>
  <si>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</si>
  <si>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</si>
  <si>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</si>
  <si>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</si>
  <si>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</si>
  <si>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</si>
  <si>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</si>
  <si>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</si>
  <si>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</si>
  <si>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</si>
  <si>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</si>
  <si>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</si>
  <si>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</si>
  <si>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</si>
  <si>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</si>
  <si>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</si>
  <si>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</si>
  <si>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</si>
  <si>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</si>
  <si>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</si>
  <si>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</si>
  <si>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</si>
  <si>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</si>
  <si>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</si>
  <si>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</si>
  <si>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</si>
  <si>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</si>
  <si>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</si>
  <si>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</si>
  <si>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</si>
  <si>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</si>
  <si>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</si>
  <si>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</si>
  <si>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</si>
  <si>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</si>
  <si>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</si>
  <si>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</si>
  <si>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</si>
  <si>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</si>
  <si>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</si>
  <si>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</si>
  <si>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</si>
  <si>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</si>
  <si>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</si>
  <si>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</si>
  <si>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</si>
  <si>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</si>
  <si>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</si>
  <si>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</si>
  <si>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</si>
  <si>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</si>
  <si>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</si>
  <si>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</si>
  <si>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</si>
  <si>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</si>
  <si>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</si>
  <si>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</si>
  <si>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</si>
  <si>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</si>
  <si>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</si>
  <si>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</si>
  <si>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</si>
  <si>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</si>
  <si>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</si>
  <si>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</si>
  <si>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</si>
  <si>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</si>
  <si>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</si>
  <si>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</si>
  <si>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</si>
  <si>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</si>
  <si>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</si>
  <si>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</si>
  <si>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</si>
  <si>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</si>
  <si>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</si>
  <si>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</si>
  <si>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</si>
  <si>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</si>
  <si>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</si>
  <si>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</si>
  <si>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</si>
  <si>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</si>
  <si>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</si>
  <si>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</si>
  <si>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</si>
  <si>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</si>
  <si>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</si>
  <si>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</si>
  <si>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</si>
  <si>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</si>
  <si>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</si>
  <si>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</si>
  <si>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</si>
  <si>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</si>
  <si>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</si>
  <si>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</si>
  <si>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</si>
  <si>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</si>
  <si>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</si>
  <si>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</si>
  <si>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</si>
  <si>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</si>
  <si>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</si>
  <si>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</si>
  <si>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</si>
  <si>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</si>
  <si>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</si>
  <si>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</si>
  <si>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</si>
  <si>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</si>
  <si>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</si>
  <si>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</si>
  <si>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</si>
  <si>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</si>
  <si>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</si>
  <si>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</si>
  <si>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</si>
  <si>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</si>
  <si>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</si>
  <si>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</si>
  <si>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</si>
  <si>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</si>
  <si>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</si>
  <si>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</si>
  <si>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</si>
  <si>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</si>
  <si>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</si>
  <si>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</si>
  <si>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</si>
  <si>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</si>
  <si>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</si>
  <si>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</si>
  <si>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</si>
  <si>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</si>
  <si>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</si>
  <si>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</si>
  <si>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</si>
  <si>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</si>
  <si>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</si>
  <si>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</si>
  <si>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</si>
  <si>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</si>
  <si>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</si>
  <si>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</si>
  <si>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</si>
  <si>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</si>
  <si>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</si>
  <si>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</si>
  <si>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</si>
  <si>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</si>
  <si>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</si>
  <si>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</si>
  <si>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</si>
  <si>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</si>
  <si>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</si>
  <si>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</si>
  <si>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</si>
  <si>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</si>
  <si>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</si>
  <si>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</si>
  <si>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</si>
  <si>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</si>
  <si>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</si>
  <si>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</si>
  <si>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</si>
  <si>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</si>
  <si>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</si>
  <si>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</si>
  <si>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</si>
  <si>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</si>
  <si>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</si>
  <si>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</si>
  <si>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</si>
  <si>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</si>
  <si>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</si>
  <si>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</si>
  <si>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</si>
  <si>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</si>
  <si>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</si>
  <si>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</si>
  <si>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</si>
  <si>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</si>
  <si>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</si>
  <si>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</si>
  <si>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</si>
  <si>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</si>
  <si>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</si>
  <si>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</si>
  <si>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</si>
  <si>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</si>
  <si>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</si>
  <si>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</si>
  <si>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</si>
  <si>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</si>
  <si>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</si>
  <si>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</si>
  <si>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</si>
  <si>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</si>
  <si>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</si>
  <si>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</si>
  <si>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</si>
  <si>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</si>
  <si>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</si>
  <si>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</si>
  <si>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</si>
  <si>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</si>
  <si>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</si>
  <si>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</si>
  <si>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</si>
  <si>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</si>
  <si>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</si>
  <si>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</si>
  <si>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</si>
  <si>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</si>
  <si>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</si>
  <si>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</si>
  <si>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</si>
  <si>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</si>
  <si>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</si>
  <si>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</si>
  <si>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</si>
  <si>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</si>
  <si>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</si>
  <si>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</si>
  <si>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</si>
  <si>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</si>
  <si>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</si>
  <si>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</si>
  <si>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</si>
  <si>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</si>
  <si>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</si>
  <si>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</si>
  <si>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</si>
  <si>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</si>
  <si>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</si>
  <si>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</si>
  <si>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</si>
  <si>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</si>
  <si>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</si>
  <si>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</si>
  <si>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</si>
  <si>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</si>
  <si>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</si>
  <si>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</si>
  <si>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</si>
  <si>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</si>
  <si>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</si>
  <si>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</si>
  <si>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</si>
  <si>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</si>
  <si>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</si>
  <si>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</si>
  <si>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</si>
  <si>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</si>
  <si>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</si>
  <si>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</si>
  <si>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</si>
  <si>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</si>
  <si>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</si>
  <si>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</si>
  <si>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</si>
  <si>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</si>
  <si>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</si>
  <si>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</si>
  <si>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</si>
  <si>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</si>
  <si>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</si>
  <si>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</si>
  <si>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</si>
  <si>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</si>
  <si>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</si>
  <si>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</si>
  <si>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</si>
  <si>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</si>
  <si>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</si>
  <si>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</si>
  <si>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</si>
  <si>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</si>
  <si>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</si>
  <si>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</si>
  <si>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</si>
  <si>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</si>
  <si>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</si>
  <si>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</si>
  <si>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</si>
  <si>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</si>
  <si>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</si>
  <si>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</si>
  <si>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</si>
  <si>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</si>
  <si>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</si>
  <si>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</si>
  <si>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</si>
  <si>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</si>
  <si>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</si>
  <si>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</si>
  <si>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</si>
  <si>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</si>
  <si>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</si>
  <si>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</si>
  <si>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</si>
  <si>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</si>
  <si>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</si>
  <si>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</si>
  <si>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</si>
  <si>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</si>
  <si>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</si>
  <si>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</si>
  <si>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</si>
  <si>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</si>
  <si>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</si>
  <si>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</si>
  <si>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</si>
  <si>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</si>
  <si>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</si>
  <si>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</si>
  <si>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</si>
  <si>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</si>
  <si>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</si>
  <si>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</si>
  <si>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</si>
  <si>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</si>
  <si>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</si>
  <si>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</si>
  <si>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</si>
  <si>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</si>
  <si>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</si>
  <si>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</si>
  <si>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</si>
  <si>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</si>
  <si>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</si>
  <si>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</si>
  <si>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</si>
  <si>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</si>
  <si>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</si>
  <si>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</si>
  <si>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</si>
  <si>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</si>
  <si>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</si>
  <si>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</si>
  <si>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</si>
  <si>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</si>
  <si>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</si>
  <si>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</si>
  <si>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</si>
  <si>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</si>
  <si>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</si>
  <si>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</si>
  <si>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</si>
  <si>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</si>
  <si>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</si>
  <si>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</si>
  <si>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</si>
  <si>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</si>
  <si>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</si>
  <si>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</si>
  <si>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</si>
  <si>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</si>
  <si>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</si>
  <si>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</si>
  <si>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</si>
  <si>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</si>
  <si>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</si>
  <si>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</si>
  <si>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</si>
  <si>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</si>
  <si>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</si>
  <si>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</si>
  <si>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</si>
  <si>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</si>
  <si>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</si>
  <si>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</si>
  <si>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</si>
  <si>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</si>
  <si>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</si>
  <si>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</si>
  <si>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</si>
  <si>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</si>
  <si>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</si>
  <si>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</si>
  <si>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</si>
  <si>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</si>
  <si>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</si>
  <si>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</si>
  <si>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</si>
  <si>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</si>
  <si>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</si>
  <si>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</si>
  <si>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</si>
  <si>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</si>
  <si>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</si>
  <si>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</si>
  <si>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</si>
  <si>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</si>
  <si>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</si>
  <si>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</si>
  <si>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</si>
  <si>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</si>
  <si>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</si>
  <si>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</si>
  <si>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</si>
  <si>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</si>
  <si>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</si>
  <si>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</si>
  <si>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</si>
  <si>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</si>
  <si>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</si>
  <si>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</si>
  <si>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</si>
  <si>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</si>
  <si>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</si>
  <si>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</si>
  <si>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</si>
  <si>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</si>
  <si>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</si>
  <si>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</si>
  <si>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</si>
  <si>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</si>
  <si>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</si>
  <si>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</si>
  <si>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</si>
  <si>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</si>
  <si>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</si>
  <si>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</si>
  <si>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</si>
  <si>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</si>
  <si>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</si>
  <si>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</si>
  <si>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</si>
  <si>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</si>
  <si>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</si>
  <si>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</si>
  <si>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</si>
  <si>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</si>
  <si>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</si>
  <si>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</si>
  <si>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</si>
  <si>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</si>
  <si>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</si>
  <si>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</si>
  <si>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</si>
  <si>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</si>
  <si>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</si>
  <si>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</si>
  <si>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</si>
  <si>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</si>
  <si>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</si>
  <si>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</si>
  <si>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</si>
  <si>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</si>
  <si>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</si>
  <si>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</si>
  <si>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</si>
  <si>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</si>
  <si>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</si>
  <si>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</si>
  <si>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</si>
  <si>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</si>
  <si>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</si>
  <si>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</si>
  <si>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</si>
  <si>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</si>
  <si>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</si>
  <si>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</si>
  <si>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</si>
  <si>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</si>
  <si>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</si>
  <si>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</si>
  <si>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</si>
  <si>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</si>
  <si>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</si>
  <si>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</si>
  <si>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</si>
  <si>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</si>
  <si>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</si>
  <si>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</si>
  <si>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</si>
  <si>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</si>
  <si>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</si>
  <si>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</si>
  <si>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</si>
  <si>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</si>
  <si>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</si>
  <si>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</si>
  <si>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</si>
  <si>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</si>
  <si>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</si>
  <si>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</si>
  <si>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</si>
  <si>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</si>
  <si>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</si>
  <si>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</si>
  <si>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</si>
  <si>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</si>
  <si>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</si>
  <si>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</si>
  <si>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</si>
  <si>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</si>
  <si>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</si>
  <si>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</si>
  <si>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</si>
  <si>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</si>
  <si>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</si>
  <si>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</si>
  <si>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</si>
  <si>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</si>
  <si>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</si>
  <si>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</si>
  <si>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</si>
  <si>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</si>
  <si>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</si>
  <si>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</si>
  <si>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</si>
  <si>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</si>
  <si>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</si>
  <si>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</si>
  <si>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</si>
  <si>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</si>
  <si>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</si>
  <si>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</si>
  <si>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</si>
  <si>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</si>
  <si>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</si>
  <si>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</si>
  <si>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</si>
  <si>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</si>
  <si>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</si>
  <si>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</si>
  <si>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</si>
  <si>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</si>
  <si>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</si>
  <si>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</si>
  <si>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</si>
  <si>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</si>
  <si>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</si>
  <si>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</si>
  <si>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</si>
  <si>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</si>
  <si>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</si>
  <si>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</si>
  <si>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</si>
  <si>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</si>
  <si>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</si>
  <si>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</si>
  <si>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</si>
  <si>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</si>
  <si>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</si>
  <si>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</si>
  <si>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</si>
  <si>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</si>
  <si>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</si>
  <si>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</si>
  <si>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</si>
  <si>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</si>
  <si>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</si>
  <si>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</si>
  <si>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</si>
  <si>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</si>
  <si>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</si>
  <si>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</si>
  <si>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</si>
  <si>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</si>
  <si>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</si>
  <si>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</si>
  <si>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</si>
  <si>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</si>
  <si>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</si>
  <si>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</si>
  <si>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</si>
  <si>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</si>
  <si>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</si>
  <si>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</si>
  <si>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</si>
  <si>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</si>
  <si>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</si>
  <si>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</si>
  <si>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</si>
  <si>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</si>
  <si>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</si>
  <si>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</si>
  <si>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</si>
  <si>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</si>
  <si>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</si>
  <si>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</si>
  <si>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</si>
  <si>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</si>
  <si>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</si>
  <si>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</si>
  <si>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</si>
  <si>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</si>
  <si>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</si>
  <si>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</si>
  <si>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</si>
  <si>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</si>
  <si>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</si>
  <si>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</si>
  <si>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</si>
  <si>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</si>
  <si>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</si>
  <si>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</si>
  <si>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</si>
  <si>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</si>
  <si>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</si>
  <si>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</si>
  <si>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</si>
  <si>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</si>
  <si>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</si>
  <si>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</si>
  <si>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</si>
  <si>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</si>
  <si>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</si>
  <si>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</si>
  <si>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</si>
  <si>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</si>
  <si>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</si>
  <si>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</si>
  <si>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</si>
  <si>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</si>
  <si>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</si>
  <si>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</si>
  <si>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</si>
  <si>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</si>
  <si>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</si>
  <si>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</si>
  <si>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</si>
  <si>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</si>
  <si>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</si>
  <si>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</si>
  <si>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</si>
  <si>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</si>
  <si>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</si>
  <si>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</si>
  <si>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</si>
  <si>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</si>
  <si>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</si>
  <si>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</si>
  <si>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</si>
  <si>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</si>
  <si>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</si>
  <si>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</si>
  <si>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</si>
  <si>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</si>
  <si>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</si>
  <si>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</si>
  <si>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</si>
  <si>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</si>
  <si>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</si>
  <si>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</si>
  <si>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</si>
  <si>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</si>
  <si>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</si>
  <si>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</si>
  <si>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</si>
  <si>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</si>
  <si>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</si>
  <si>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</si>
  <si>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</si>
  <si>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</si>
  <si>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</si>
  <si>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</si>
  <si>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</si>
  <si>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</si>
  <si>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</si>
  <si>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</si>
  <si>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</si>
  <si>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</si>
  <si>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</si>
  <si>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</si>
  <si>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</si>
  <si>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</si>
  <si>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</si>
  <si>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</si>
  <si>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</si>
  <si>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</si>
  <si>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</si>
  <si>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</si>
  <si>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</si>
  <si>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</si>
  <si>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</si>
  <si>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</si>
  <si>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</si>
  <si>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</si>
  <si>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</si>
  <si>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</si>
  <si>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</si>
  <si>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</si>
  <si>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</si>
  <si>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</si>
  <si>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</si>
  <si>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</si>
  <si>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</si>
  <si>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</si>
  <si>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</si>
  <si>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</si>
  <si>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</si>
  <si>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</si>
  <si>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</si>
  <si>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</si>
  <si>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</si>
  <si>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</si>
  <si>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</si>
  <si>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</si>
  <si>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</si>
  <si>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</si>
  <si>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</si>
  <si>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</si>
  <si>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</si>
  <si>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</si>
  <si>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</si>
  <si>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</si>
  <si>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</si>
  <si>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</si>
  <si>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</si>
  <si>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</si>
  <si>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</si>
  <si>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</si>
  <si>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</si>
  <si>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</si>
  <si>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</si>
  <si>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</si>
  <si>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</si>
  <si>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</si>
  <si>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</si>
  <si>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</si>
  <si>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</si>
  <si>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</si>
  <si>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</si>
  <si>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</si>
  <si>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</si>
  <si>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</si>
  <si>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</si>
  <si>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</si>
  <si>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</si>
  <si>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</si>
  <si>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</si>
  <si>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</si>
  <si>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</si>
  <si>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</si>
  <si>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</si>
  <si>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</si>
  <si>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</si>
  <si>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</si>
  <si>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</si>
  <si>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</si>
  <si>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</si>
  <si>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</si>
  <si>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</si>
  <si>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</si>
  <si>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</si>
  <si>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</si>
  <si>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</si>
  <si>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</si>
  <si>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</si>
  <si>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</si>
  <si>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</si>
  <si>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</si>
  <si>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</si>
  <si>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</si>
  <si>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</si>
  <si>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</si>
  <si>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</si>
  <si>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</si>
  <si>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</si>
  <si>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</si>
  <si>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</si>
  <si>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</si>
  <si>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</si>
  <si>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</si>
  <si>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</si>
  <si>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</si>
  <si>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</si>
  <si>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</si>
  <si>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</si>
  <si>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</si>
  <si>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</si>
  <si>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</si>
  <si>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</si>
  <si>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</si>
  <si>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</si>
  <si>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</si>
  <si>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</si>
  <si>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</si>
  <si>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</si>
  <si>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</si>
  <si>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</si>
  <si>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</si>
  <si>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</si>
  <si>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</si>
  <si>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</si>
  <si>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</si>
  <si>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</si>
  <si>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</si>
  <si>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</si>
  <si>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</si>
  <si>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</si>
  <si>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</si>
  <si>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</si>
  <si>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</si>
  <si>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</si>
  <si>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</si>
  <si>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</si>
  <si>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</si>
  <si>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</si>
  <si>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</si>
  <si>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</si>
  <si>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</si>
  <si>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</si>
  <si>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</si>
  <si>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</si>
  <si>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</si>
  <si>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</si>
  <si>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</si>
  <si>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</si>
  <si>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</si>
  <si>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</si>
  <si>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</si>
  <si>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</si>
  <si>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</si>
  <si>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</si>
  <si>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</si>
  <si>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</si>
  <si>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</si>
  <si>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</si>
  <si>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</si>
  <si>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</si>
  <si>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</si>
  <si>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</si>
  <si>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</si>
  <si>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</si>
  <si>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</si>
  <si>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</si>
  <si>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</si>
  <si>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</si>
  <si>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</si>
  <si>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</si>
  <si>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</si>
  <si>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</si>
  <si>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</si>
  <si>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</si>
  <si>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</si>
  <si>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</si>
  <si>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</si>
  <si>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</si>
  <si>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</si>
  <si>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</si>
  <si>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</si>
  <si>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</si>
  <si>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</si>
  <si>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</si>
  <si>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</si>
  <si>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</si>
  <si>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</si>
  <si>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</si>
  <si>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</si>
  <si>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</si>
  <si>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</si>
  <si>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</si>
  <si>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</si>
  <si>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</si>
  <si>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</si>
  <si>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</si>
  <si>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</si>
  <si>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</si>
  <si>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</si>
  <si>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</si>
  <si>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</si>
  <si>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</si>
  <si>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</si>
  <si>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</si>
  <si>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</si>
  <si>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</si>
  <si>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</si>
  <si>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</si>
  <si>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</si>
  <si>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</si>
  <si>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</si>
  <si>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</si>
  <si>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</si>
  <si>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</si>
  <si>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</si>
  <si>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</si>
  <si>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</si>
  <si>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</si>
  <si>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</si>
  <si>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</si>
  <si>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</si>
  <si>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</si>
  <si>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</si>
  <si>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</si>
  <si>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</si>
  <si>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</si>
  <si>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</si>
  <si>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</si>
  <si>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</si>
  <si>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</si>
  <si>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</si>
  <si>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</si>
  <si>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</si>
  <si>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</si>
  <si>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</si>
  <si>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</si>
  <si>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</si>
  <si>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</si>
  <si>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</si>
  <si>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</si>
  <si>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</si>
  <si>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</si>
  <si>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</si>
  <si>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</si>
  <si>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</si>
  <si>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</si>
  <si>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</si>
  <si>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</si>
  <si>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</si>
  <si>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</si>
  <si>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</si>
  <si>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</si>
  <si>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</si>
  <si>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</si>
  <si>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</si>
  <si>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</si>
  <si>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</si>
  <si>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</si>
  <si>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</si>
  <si>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</si>
  <si>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</si>
  <si>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</si>
  <si>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</si>
  <si>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</si>
  <si>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</si>
  <si>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</si>
  <si>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</si>
  <si>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</si>
  <si>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</si>
  <si>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</si>
  <si>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</si>
  <si>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</si>
  <si>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</si>
  <si>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</si>
  <si>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</si>
  <si>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</si>
  <si>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</si>
  <si>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</si>
  <si>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</si>
  <si>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</si>
  <si>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</si>
  <si>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</si>
  <si>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</si>
  <si>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</si>
  <si>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</si>
  <si>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</si>
  <si>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</si>
  <si>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</si>
  <si>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</si>
  <si>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</si>
  <si>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</si>
  <si>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</si>
  <si>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</si>
  <si>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</si>
  <si>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</si>
  <si>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</si>
  <si>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</si>
  <si>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</si>
  <si>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</si>
  <si>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</si>
  <si>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</si>
  <si>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</si>
  <si>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</si>
  <si>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</si>
  <si>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</si>
  <si>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</si>
  <si>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</si>
  <si>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</si>
  <si>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</si>
  <si>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</si>
  <si>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</si>
  <si>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</si>
  <si>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</si>
  <si>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</si>
  <si>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</si>
  <si>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</si>
  <si>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</si>
  <si>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</si>
  <si>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</si>
  <si>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</si>
  <si>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</si>
  <si>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</si>
  <si>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</si>
  <si>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</si>
  <si>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</si>
  <si>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</si>
  <si>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</si>
  <si>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</si>
  <si>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</si>
  <si>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</si>
  <si>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</si>
  <si>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</si>
  <si>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</si>
  <si>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</si>
  <si>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</si>
  <si>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</si>
  <si>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</si>
  <si>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</si>
  <si>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</si>
  <si>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</si>
  <si>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</si>
  <si>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</si>
  <si>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</si>
  <si>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</si>
  <si>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</si>
  <si>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</si>
  <si>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</si>
  <si>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</si>
  <si>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</si>
  <si>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</si>
  <si>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</si>
  <si>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</si>
  <si>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</si>
  <si>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</si>
  <si>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</si>
  <si>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</si>
  <si>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</si>
  <si>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</si>
  <si>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</si>
  <si>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</si>
  <si>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</si>
  <si>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</si>
  <si>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</si>
  <si>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</si>
  <si>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</si>
  <si>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</si>
  <si>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</si>
  <si>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</si>
  <si>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</si>
  <si>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</si>
  <si>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</si>
  <si>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</si>
  <si>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</si>
  <si>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</si>
  <si>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</si>
  <si>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</si>
  <si>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</si>
  <si>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</si>
  <si>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</si>
  <si>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</si>
  <si>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</si>
  <si>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</si>
  <si>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</si>
  <si>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</si>
  <si>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</si>
  <si>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</si>
  <si>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</si>
  <si>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</si>
  <si>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</si>
  <si>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</si>
  <si>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</si>
  <si>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</si>
  <si>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</si>
  <si>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</si>
  <si>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</si>
  <si>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</si>
  <si>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</si>
  <si>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</si>
  <si>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</si>
  <si>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</si>
  <si>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</si>
  <si>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</si>
  <si>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</si>
  <si>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</si>
  <si>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</si>
  <si>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</si>
  <si>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</si>
  <si>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</si>
  <si>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</si>
  <si>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</si>
  <si>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</si>
  <si>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</si>
  <si>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</si>
  <si>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</si>
  <si>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</si>
  <si>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</si>
  <si>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</si>
  <si>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</si>
  <si>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</si>
  <si>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</si>
  <si>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</si>
  <si>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</si>
  <si>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</si>
  <si>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</si>
  <si>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</si>
  <si>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</si>
  <si>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</si>
  <si>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</si>
  <si>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</si>
  <si>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</si>
  <si>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</si>
  <si>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</si>
  <si>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</si>
  <si>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</si>
  <si>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</si>
  <si>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</si>
  <si>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</si>
  <si>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</si>
  <si>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</si>
  <si>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</si>
  <si>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</si>
  <si>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</si>
  <si>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</si>
  <si>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</si>
  <si>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</si>
  <si>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</si>
  <si>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</si>
  <si>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</si>
  <si>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</si>
  <si>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</si>
  <si>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</si>
  <si>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</si>
  <si>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</si>
  <si>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</si>
  <si>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</si>
  <si>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</si>
  <si>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</si>
  <si>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</si>
  <si>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</si>
  <si>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</si>
  <si>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</si>
  <si>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</si>
  <si>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</si>
  <si>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</si>
  <si>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</si>
  <si>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</si>
  <si>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</si>
  <si>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</si>
  <si>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</si>
  <si>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</si>
  <si>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</si>
  <si>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</si>
  <si>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</si>
  <si>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</si>
  <si>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</si>
  <si>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</si>
  <si>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</si>
  <si>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</si>
  <si>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</si>
  <si>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</si>
  <si>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</si>
  <si>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</si>
  <si>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</si>
  <si>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</si>
  <si>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</si>
  <si>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</si>
  <si>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</si>
  <si>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</si>
  <si>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</si>
  <si>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</si>
  <si>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</si>
  <si>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</si>
  <si>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</si>
  <si>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</si>
  <si>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</si>
  <si>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</si>
  <si>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</si>
  <si>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</si>
  <si>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</si>
  <si>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</si>
  <si>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</si>
  <si>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</si>
  <si>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</si>
  <si>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</si>
  <si>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</si>
  <si>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</si>
  <si>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</si>
  <si>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</si>
  <si>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</si>
  <si>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</si>
  <si>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</si>
  <si>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</si>
  <si>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</si>
  <si>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</si>
  <si>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</si>
  <si>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</si>
  <si>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</si>
  <si>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</si>
  <si>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</si>
  <si>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</si>
  <si>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</si>
  <si>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</si>
  <si>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</si>
  <si>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</si>
  <si>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</si>
  <si>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</si>
  <si>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</si>
  <si>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</si>
  <si>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</si>
  <si>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</si>
  <si>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</si>
  <si>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</si>
  <si>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</si>
  <si>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</si>
  <si>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</si>
  <si>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</si>
  <si>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</si>
  <si>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</si>
  <si>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</si>
  <si>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</si>
  <si>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</si>
  <si>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</si>
  <si>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</si>
  <si>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</si>
  <si>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</si>
  <si>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</si>
  <si>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</si>
  <si>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</si>
  <si>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</si>
  <si>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</si>
  <si>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</si>
  <si>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</si>
  <si>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</si>
  <si>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</si>
  <si>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</si>
  <si>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</si>
  <si>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</si>
  <si>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</si>
  <si>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</si>
  <si>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</si>
  <si>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</si>
  <si>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</si>
  <si>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</si>
  <si>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</si>
  <si>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</si>
  <si>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</si>
  <si>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</si>
  <si>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</si>
  <si>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</si>
  <si>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</si>
  <si>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</si>
  <si>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</si>
  <si>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</si>
  <si>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</si>
  <si>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</si>
  <si>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</si>
  <si>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</si>
  <si>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</si>
  <si>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</si>
  <si>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</si>
  <si>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</si>
  <si>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</si>
  <si>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</si>
  <si>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</si>
  <si>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</si>
  <si>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</si>
  <si>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</si>
  <si>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</si>
  <si>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</si>
  <si>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</si>
  <si>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</si>
  <si>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</si>
  <si>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</si>
  <si>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</si>
  <si>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</si>
  <si>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</si>
  <si>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</si>
  <si>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</si>
  <si>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</si>
  <si>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</si>
  <si>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</si>
  <si>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</si>
  <si>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</si>
  <si>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</si>
  <si>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</si>
  <si>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</si>
  <si>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</si>
  <si>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</si>
  <si>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</si>
  <si>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</si>
  <si>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</si>
  <si>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</si>
  <si>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</si>
  <si>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</si>
  <si>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</si>
  <si>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</si>
  <si>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</si>
  <si>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</si>
  <si>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</si>
  <si>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</si>
  <si>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</si>
  <si>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</si>
  <si>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</si>
  <si>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</si>
  <si>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</si>
  <si>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</si>
  <si>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</si>
  <si>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</si>
  <si>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</si>
  <si>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</si>
  <si>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</si>
  <si>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</si>
  <si>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</si>
  <si>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</si>
  <si>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</si>
  <si>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</si>
  <si>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</si>
  <si>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</si>
  <si>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</si>
  <si>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</si>
  <si>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</si>
  <si>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</si>
  <si>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</si>
  <si>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</si>
  <si>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</si>
  <si>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</si>
  <si>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</si>
  <si>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</si>
  <si>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</si>
  <si>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</si>
  <si>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</si>
  <si>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</si>
  <si>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</si>
  <si>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</si>
  <si>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</si>
  <si>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</si>
  <si>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</si>
  <si>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</si>
  <si>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</si>
  <si>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</si>
  <si>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</si>
  <si>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</si>
  <si>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</si>
  <si>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</si>
  <si>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</si>
  <si>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</si>
  <si>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</si>
  <si>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</si>
  <si>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</si>
  <si>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</si>
  <si>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</si>
  <si>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</si>
  <si>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</si>
  <si>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</si>
  <si>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</si>
  <si>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</si>
  <si>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</si>
  <si>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</si>
  <si>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</si>
  <si>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</si>
  <si>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</si>
  <si>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</si>
  <si>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</si>
  <si>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</si>
  <si>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</si>
  <si>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</si>
  <si>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</si>
  <si>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</si>
  <si>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</si>
  <si>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</si>
  <si>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</si>
  <si>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</si>
  <si>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</si>
  <si>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</si>
  <si>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</si>
  <si>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</si>
  <si>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</si>
  <si>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</si>
  <si>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</si>
  <si>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</si>
  <si>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</si>
  <si>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</si>
  <si>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</si>
  <si>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</si>
  <si>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</si>
  <si>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</si>
  <si>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</si>
  <si>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</si>
  <si>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</si>
  <si>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</si>
  <si>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</si>
  <si>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</si>
  <si>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</si>
  <si>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</si>
  <si>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</si>
  <si>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</si>
  <si>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</si>
  <si>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</si>
  <si>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</si>
  <si>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</si>
  <si>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</si>
  <si>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</si>
  <si>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</si>
  <si>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</si>
  <si>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</si>
  <si>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</si>
  <si>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</si>
  <si>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</si>
  <si>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</si>
  <si>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</si>
  <si>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</si>
  <si>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</si>
  <si>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</si>
  <si>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</si>
  <si>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</si>
  <si>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</si>
  <si>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</si>
  <si>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</si>
  <si>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</si>
  <si>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</si>
  <si>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</si>
  <si>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</si>
  <si>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</si>
  <si>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</si>
  <si>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</si>
  <si>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</si>
  <si>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</si>
  <si>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</si>
  <si>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</si>
  <si>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</si>
  <si>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</si>
  <si>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</si>
  <si>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</si>
  <si>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</si>
  <si>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</si>
  <si>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</si>
  <si>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</si>
  <si>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</si>
  <si>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</si>
  <si>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</si>
  <si>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</si>
  <si>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</si>
  <si>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</si>
  <si>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</si>
  <si>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</si>
  <si>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</si>
  <si>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</si>
  <si>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</si>
  <si>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</si>
  <si>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</si>
  <si>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</si>
  <si>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</si>
  <si>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</si>
  <si>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</si>
  <si>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</si>
  <si>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</si>
  <si>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</si>
  <si>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</si>
  <si>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</si>
  <si>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</si>
  <si>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</si>
  <si>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</si>
  <si>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</si>
  <si>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</si>
  <si>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</si>
  <si>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</si>
  <si>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</si>
  <si>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</si>
  <si>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</si>
  <si>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</si>
  <si>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</si>
  <si>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</si>
  <si>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</si>
  <si>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</si>
  <si>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</si>
  <si>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</si>
  <si>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</si>
  <si>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</si>
  <si>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</si>
  <si>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</si>
  <si>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</si>
  <si>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</si>
  <si>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</si>
  <si>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</si>
  <si>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</si>
  <si>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</si>
  <si>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</si>
  <si>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</si>
  <si>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</si>
  <si>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</si>
  <si>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</si>
  <si>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</si>
  <si>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</si>
  <si>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</si>
  <si>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</si>
  <si>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</si>
  <si>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</si>
  <si>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</si>
  <si>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</si>
  <si>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</si>
  <si>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</si>
  <si>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</si>
  <si>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</si>
  <si>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</si>
  <si>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</si>
  <si>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</si>
  <si>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</si>
  <si>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</si>
  <si>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</si>
  <si>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</si>
  <si>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</si>
  <si>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</si>
  <si>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</si>
  <si>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</si>
  <si>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</si>
  <si>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</si>
  <si>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</si>
  <si>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</si>
  <si>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</si>
  <si>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</si>
  <si>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</si>
  <si>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</si>
  <si>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</si>
  <si>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</si>
  <si>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</si>
  <si>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</si>
  <si>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</si>
  <si>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</si>
  <si>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</si>
  <si>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</si>
  <si>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</si>
  <si>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</si>
  <si>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</si>
  <si>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</si>
  <si>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</si>
  <si>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</si>
  <si>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</si>
  <si>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</si>
  <si>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</si>
  <si>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</si>
  <si>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</si>
  <si>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</si>
  <si>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</si>
  <si>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</si>
  <si>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</si>
  <si>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</si>
  <si>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</si>
  <si>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</si>
  <si>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</si>
  <si>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</si>
  <si>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</si>
  <si>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</si>
  <si>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</si>
  <si>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</si>
  <si>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</si>
  <si>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</si>
  <si>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</si>
  <si>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</si>
  <si>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</si>
  <si>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</si>
  <si>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</si>
  <si>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</si>
  <si>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</si>
  <si>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</si>
  <si>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</si>
  <si>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</si>
  <si>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</si>
  <si>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</si>
  <si>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</si>
  <si>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</si>
  <si>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</si>
  <si>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</si>
  <si>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</si>
  <si>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</si>
  <si>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</si>
  <si>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</si>
  <si>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</si>
  <si>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</si>
  <si>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</si>
  <si>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</si>
  <si>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</si>
  <si>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</si>
  <si>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</si>
  <si>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</si>
  <si>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</si>
  <si>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</si>
  <si>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</si>
  <si>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</si>
  <si>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</si>
  <si>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</si>
  <si>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</si>
  <si>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</si>
  <si>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</si>
  <si>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</si>
  <si>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</si>
  <si>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</si>
  <si>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</si>
  <si>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</si>
  <si>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</si>
  <si>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</si>
  <si>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</si>
  <si>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</si>
  <si>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</si>
  <si>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</si>
  <si>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</si>
  <si>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</si>
  <si>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</si>
  <si>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</si>
  <si>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</si>
  <si>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</si>
  <si>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</si>
  <si>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</si>
  <si>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</si>
  <si>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</si>
  <si>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</si>
  <si>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</si>
  <si>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</si>
  <si>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</si>
  <si>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</si>
  <si>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</si>
  <si>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</si>
  <si>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</si>
  <si>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</si>
  <si>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</si>
  <si>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</si>
  <si>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</si>
  <si>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</si>
  <si>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</si>
  <si>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</si>
  <si>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</si>
  <si>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</si>
  <si>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</si>
  <si>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</si>
  <si>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</si>
  <si>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</si>
  <si>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</si>
  <si>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</si>
  <si>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</si>
  <si>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</si>
  <si>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</si>
  <si>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</si>
  <si>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</si>
  <si>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</si>
  <si>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</si>
  <si>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</si>
  <si>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</si>
  <si>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</si>
  <si>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</si>
  <si>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</si>
  <si>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</si>
  <si>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</si>
  <si>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</si>
  <si>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</si>
  <si>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</si>
  <si>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</si>
  <si>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</si>
  <si>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</si>
  <si>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</si>
  <si>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</si>
  <si>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</si>
  <si>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</si>
  <si>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</si>
  <si>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</si>
  <si>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</si>
  <si>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</si>
  <si>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</si>
  <si>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</si>
  <si>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</si>
  <si>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</si>
  <si>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</si>
  <si>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</si>
  <si>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</si>
  <si>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</si>
  <si>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</si>
  <si>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</si>
  <si>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</si>
  <si>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</si>
  <si>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</si>
  <si>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</si>
  <si>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</si>
  <si>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</si>
  <si>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</si>
  <si>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</si>
  <si>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</si>
  <si>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</si>
  <si>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</si>
  <si>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</si>
  <si>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</si>
  <si>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</si>
  <si>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</si>
  <si>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</si>
  <si>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</si>
  <si>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</si>
  <si>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</si>
  <si>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</si>
  <si>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</si>
  <si>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</si>
  <si>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</si>
  <si>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</si>
  <si>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</si>
  <si>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</si>
  <si>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</si>
  <si>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</si>
  <si>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</si>
  <si>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</si>
  <si>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</si>
  <si>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</si>
  <si>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</si>
  <si>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</si>
  <si>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</si>
  <si>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</si>
  <si>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</si>
  <si>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</si>
  <si>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</si>
  <si>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</si>
  <si>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</si>
  <si>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</si>
  <si>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</si>
  <si>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</si>
  <si>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</si>
  <si>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</si>
  <si>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</si>
  <si>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</si>
  <si>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</si>
  <si>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</si>
  <si>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</si>
  <si>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</si>
  <si>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</si>
  <si>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</si>
  <si>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</si>
  <si>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</si>
  <si>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</si>
  <si>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</si>
  <si>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</si>
  <si>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</si>
  <si>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</si>
  <si>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</si>
  <si>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</si>
  <si>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</si>
  <si>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</si>
  <si>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</si>
  <si>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</si>
  <si>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</si>
  <si>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</si>
  <si>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</si>
  <si>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</si>
  <si>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</si>
  <si>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</si>
  <si>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</si>
  <si>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</si>
  <si>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</si>
  <si>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</si>
  <si>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</si>
  <si>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</si>
  <si>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</si>
  <si>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</si>
  <si>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</si>
  <si>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</si>
  <si>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</si>
  <si>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</si>
  <si>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</si>
  <si>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</si>
  <si>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</si>
  <si>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</si>
  <si>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</si>
  <si>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</si>
  <si>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</si>
  <si>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</si>
  <si>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</si>
  <si>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</si>
  <si>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</si>
  <si>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</si>
  <si>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</si>
  <si>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</si>
  <si>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</si>
  <si>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</si>
  <si>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</si>
  <si>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</si>
  <si>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</si>
  <si>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</si>
  <si>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</si>
  <si>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</si>
  <si>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</si>
  <si>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</si>
  <si>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</si>
  <si>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</si>
  <si>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</si>
  <si>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</si>
  <si>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</si>
  <si>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</si>
  <si>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</si>
  <si>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</si>
  <si>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</si>
  <si>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</si>
  <si>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</si>
  <si>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</si>
  <si>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</si>
  <si>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</si>
  <si>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</si>
  <si>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</si>
  <si>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</si>
  <si>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</si>
  <si>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</si>
  <si>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</si>
  <si>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</si>
  <si>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</si>
  <si>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</si>
  <si>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</si>
  <si>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</si>
  <si>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</si>
  <si>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</si>
  <si>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</si>
  <si>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</si>
  <si>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</si>
  <si>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</si>
  <si>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</si>
  <si>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</si>
  <si>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</si>
  <si>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</si>
  <si>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</si>
  <si>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</si>
  <si>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</si>
  <si>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</si>
  <si>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</si>
  <si>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</si>
  <si>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</si>
  <si>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</si>
  <si>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</si>
  <si>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</si>
  <si>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</si>
  <si>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</si>
  <si>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</si>
  <si>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</si>
  <si>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</si>
  <si>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</si>
  <si>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</si>
  <si>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</si>
  <si>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</si>
  <si>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</si>
  <si>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</si>
  <si>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</si>
  <si>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</si>
  <si>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</si>
  <si>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</si>
  <si>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</si>
  <si>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</si>
  <si>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</si>
  <si>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</si>
  <si>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</si>
  <si>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</si>
  <si>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</si>
  <si>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</si>
  <si>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</si>
  <si>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</si>
  <si>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</si>
  <si>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</si>
  <si>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</si>
  <si>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</si>
  <si>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</si>
  <si>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</si>
  <si>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</si>
  <si>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</si>
  <si>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</si>
  <si>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</si>
  <si>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</si>
  <si>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</si>
  <si>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</si>
  <si>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</si>
  <si>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</si>
  <si>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</si>
  <si>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</si>
  <si>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</si>
  <si>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</si>
  <si>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</si>
  <si>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</si>
  <si>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</si>
  <si>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</si>
  <si>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</si>
  <si>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</si>
  <si>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</si>
  <si>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</si>
  <si>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</si>
  <si>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</si>
  <si>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</si>
  <si>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</si>
  <si>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</si>
  <si>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</si>
  <si>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</si>
  <si>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</si>
  <si>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</si>
  <si>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</si>
  <si>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</si>
  <si>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</si>
  <si>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</si>
  <si>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</si>
  <si>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</si>
  <si>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</si>
  <si>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</si>
  <si>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</si>
  <si>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</si>
  <si>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</si>
  <si>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</si>
  <si>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</si>
  <si>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</si>
  <si>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</si>
  <si>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</si>
  <si>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</si>
  <si>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</si>
  <si>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</si>
  <si>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</si>
  <si>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</si>
  <si>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</si>
  <si>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</si>
  <si>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</si>
  <si>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</si>
  <si>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</si>
  <si>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</si>
  <si>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</si>
  <si>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</si>
  <si>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</si>
  <si>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</si>
  <si>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</si>
  <si>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</si>
  <si>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</si>
  <si>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</si>
  <si>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</si>
  <si>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</si>
  <si>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</si>
  <si>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</si>
  <si>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</si>
  <si>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</si>
  <si>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</si>
  <si>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</si>
  <si>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</si>
  <si>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</si>
  <si>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</si>
  <si>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</si>
  <si>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</si>
  <si>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</si>
  <si>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</si>
  <si>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</si>
  <si>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</si>
  <si>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</si>
  <si>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</si>
  <si>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</si>
  <si>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</si>
  <si>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</si>
  <si>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</si>
  <si>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</si>
  <si>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</si>
  <si>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</si>
  <si>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</si>
  <si>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</si>
  <si>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</si>
  <si>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</si>
  <si>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</si>
  <si>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</si>
  <si>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</si>
  <si>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</si>
  <si>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</si>
  <si>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</si>
  <si>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</si>
  <si>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</si>
  <si>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</si>
  <si>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</si>
  <si>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</si>
  <si>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</si>
  <si>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</si>
  <si>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</si>
  <si>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</si>
  <si>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</si>
  <si>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</si>
  <si>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</si>
  <si>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</si>
  <si>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</si>
  <si>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</si>
  <si>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</si>
  <si>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</si>
  <si>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</si>
  <si>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</si>
  <si>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</si>
  <si>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</si>
  <si>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</si>
  <si>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</si>
  <si>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</si>
  <si>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</si>
  <si>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</si>
  <si>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</si>
  <si>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</si>
  <si>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</si>
  <si>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</si>
  <si>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</si>
  <si>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</si>
  <si>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</si>
  <si>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</si>
  <si>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</si>
  <si>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</si>
  <si>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</si>
  <si>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</si>
  <si>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</si>
  <si>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</si>
  <si>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</si>
  <si>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</si>
  <si>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</si>
  <si>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</si>
  <si>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</si>
  <si>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</si>
  <si>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</si>
  <si>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</si>
  <si>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</si>
  <si>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</si>
  <si>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</si>
  <si>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</si>
  <si>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</si>
  <si>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</si>
  <si>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</si>
  <si>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</si>
  <si>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</si>
  <si>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</si>
  <si>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</si>
  <si>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</si>
  <si>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</si>
  <si>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</si>
  <si>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</si>
  <si>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</si>
  <si>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</si>
  <si>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</si>
  <si>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</si>
  <si>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</si>
  <si>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</si>
  <si>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</si>
  <si>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</si>
  <si>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</si>
  <si>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</si>
  <si>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</si>
  <si>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</si>
  <si>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</si>
  <si>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</si>
  <si>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</si>
  <si>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</si>
  <si>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</si>
  <si>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</si>
  <si>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</si>
  <si>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</si>
  <si>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</si>
  <si>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</si>
  <si>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</si>
  <si>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</si>
  <si>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</si>
  <si>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</si>
  <si>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</si>
  <si>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</si>
  <si>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</si>
  <si>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</si>
  <si>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</si>
  <si>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</si>
  <si>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</si>
  <si>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</si>
  <si>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</si>
  <si>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</si>
  <si>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</si>
  <si>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</si>
  <si>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</si>
  <si>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</si>
  <si>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</si>
  <si>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</si>
  <si>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</si>
  <si>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</si>
  <si>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</si>
  <si>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</si>
  <si>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</si>
  <si>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</si>
  <si>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</si>
  <si>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</si>
  <si>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</si>
  <si>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</si>
  <si>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</si>
  <si>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</si>
  <si>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</si>
  <si>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</si>
  <si>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</si>
  <si>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</si>
  <si>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</si>
  <si>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</si>
  <si>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</si>
  <si>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</si>
  <si>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</si>
  <si>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</si>
  <si>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</si>
  <si>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</si>
  <si>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</si>
  <si>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</si>
  <si>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</si>
  <si>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</si>
  <si>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</si>
  <si>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</si>
  <si>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</si>
  <si>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</si>
  <si>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</si>
  <si>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</si>
  <si>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</si>
  <si>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</si>
  <si>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</si>
  <si>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</si>
  <si>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</si>
  <si>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</si>
  <si>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</si>
  <si>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</si>
  <si>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</si>
  <si>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</si>
  <si>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</si>
  <si>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</si>
  <si>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</si>
  <si>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</si>
  <si>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</si>
  <si>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</si>
  <si>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</si>
  <si>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</si>
  <si>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</si>
  <si>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</si>
  <si>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</si>
  <si>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</si>
  <si>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</si>
  <si>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</si>
  <si>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</si>
  <si>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</si>
  <si>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</si>
  <si>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</si>
  <si>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</si>
  <si>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</si>
  <si>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</si>
  <si>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</si>
  <si>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</si>
  <si>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</si>
  <si>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</si>
  <si>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</si>
  <si>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</si>
  <si>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</si>
  <si>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</si>
  <si>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</si>
  <si>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</si>
  <si>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</si>
  <si>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</si>
  <si>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</si>
  <si>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</si>
  <si>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</si>
  <si>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</si>
  <si>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</si>
  <si>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</si>
  <si>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</si>
  <si>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</si>
  <si>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</si>
  <si>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</si>
  <si>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</si>
  <si>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</si>
  <si>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</si>
  <si>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</si>
  <si>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</si>
  <si>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</si>
  <si>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</si>
  <si>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</si>
  <si>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</si>
  <si>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</si>
  <si>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</si>
  <si>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</si>
  <si>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</si>
  <si>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</si>
  <si>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</si>
  <si>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</si>
  <si>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</si>
  <si>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</si>
  <si>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</si>
  <si>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</si>
  <si>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</si>
  <si>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</si>
  <si>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</si>
  <si>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</si>
  <si>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</si>
  <si>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</si>
  <si>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</si>
  <si>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</si>
  <si>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</si>
  <si>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</si>
  <si>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</si>
  <si>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</si>
  <si>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</si>
  <si>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</si>
  <si>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</si>
  <si>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</si>
  <si>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</si>
  <si>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</si>
  <si>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</si>
  <si>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</si>
  <si>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</si>
  <si>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</si>
  <si>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</si>
  <si>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</si>
  <si>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</si>
  <si>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</si>
  <si>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</si>
  <si>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</si>
  <si>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</si>
  <si>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</si>
  <si>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</si>
  <si>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</si>
  <si>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</si>
  <si>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</si>
  <si>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</si>
  <si>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</si>
  <si>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</si>
  <si>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</si>
  <si>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</si>
  <si>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</si>
  <si>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</si>
  <si>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</si>
  <si>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</si>
  <si>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</si>
  <si>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</si>
  <si>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</si>
  <si>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</si>
  <si>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</si>
  <si>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</si>
  <si>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</si>
  <si>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</si>
  <si>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</si>
  <si>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</si>
  <si>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</si>
  <si>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</si>
  <si>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</si>
  <si>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</si>
  <si>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</si>
  <si>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</si>
  <si>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</si>
  <si>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</si>
  <si>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</si>
  <si>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</si>
  <si>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</si>
  <si>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</si>
  <si>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</si>
  <si>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</si>
  <si>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</si>
  <si>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</si>
  <si>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</si>
  <si>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</si>
  <si>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</si>
  <si>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</si>
  <si>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</si>
  <si>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</si>
  <si>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</si>
  <si>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</si>
  <si>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</si>
  <si>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</si>
  <si>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</si>
  <si>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</si>
  <si>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</si>
  <si>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</si>
  <si>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</si>
  <si>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</si>
  <si>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</si>
  <si>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</si>
  <si>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</si>
  <si>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</si>
  <si>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</si>
  <si>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</si>
  <si>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</si>
  <si>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</si>
  <si>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</si>
  <si>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</si>
  <si>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</si>
  <si>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</si>
  <si>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</si>
  <si>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</si>
  <si>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</si>
  <si>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</si>
  <si>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</si>
  <si>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</si>
  <si>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</si>
  <si>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</si>
  <si>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</si>
  <si>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</si>
  <si>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</si>
  <si>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</si>
  <si>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</si>
  <si>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</si>
  <si>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</si>
  <si>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</si>
  <si>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</si>
  <si>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</si>
  <si>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</si>
  <si>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</si>
  <si>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</si>
  <si>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</si>
  <si>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</si>
  <si>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</si>
  <si>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</si>
  <si>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</si>
  <si>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</si>
  <si>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</si>
  <si>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</si>
  <si>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</si>
  <si>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</si>
  <si>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</si>
  <si>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</si>
  <si>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</si>
  <si>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</si>
  <si>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</si>
  <si>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</si>
  <si>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</si>
  <si>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</si>
  <si>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</si>
  <si>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</si>
  <si>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</si>
  <si>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</si>
  <si>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</si>
  <si>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</si>
  <si>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</si>
  <si>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</si>
  <si>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</si>
  <si>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</si>
  <si>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</si>
  <si>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</si>
  <si>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</si>
  <si>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</si>
  <si>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</si>
  <si>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</si>
  <si>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</si>
  <si>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</si>
  <si>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</si>
  <si>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</si>
  <si>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</si>
  <si>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</si>
  <si>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</si>
  <si>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</si>
  <si>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</si>
  <si>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</si>
  <si>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</si>
  <si>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</si>
  <si>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</si>
  <si>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</si>
  <si>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</si>
  <si>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</si>
  <si>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</si>
  <si>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</si>
  <si>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</si>
  <si>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</si>
  <si>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</si>
  <si>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</si>
  <si>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</si>
  <si>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</si>
  <si>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</si>
  <si>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</si>
  <si>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</si>
  <si>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</si>
  <si>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</si>
  <si>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</si>
  <si>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</si>
  <si>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</si>
  <si>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</si>
  <si>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</si>
  <si>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</si>
  <si>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</si>
  <si>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</si>
  <si>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</si>
  <si>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</si>
  <si>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</si>
  <si>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</si>
  <si>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</si>
  <si>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</si>
  <si>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</si>
  <si>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</si>
  <si>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</si>
  <si>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</si>
  <si>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</si>
  <si>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</si>
  <si>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</si>
  <si>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</si>
  <si>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</si>
  <si>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</si>
  <si>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</si>
  <si>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</si>
  <si>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</si>
  <si>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</si>
  <si>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</si>
  <si>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</si>
  <si>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</si>
  <si>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</si>
  <si>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</si>
  <si>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</si>
  <si>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</si>
  <si>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</si>
  <si>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</si>
  <si>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</si>
  <si>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</si>
  <si>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</si>
  <si>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</si>
  <si>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</si>
  <si>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</si>
  <si>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</si>
  <si>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</si>
  <si>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</si>
  <si>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</si>
  <si>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</si>
  <si>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</si>
  <si>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</si>
  <si>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</si>
  <si>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</si>
  <si>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</si>
  <si>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</si>
  <si>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</si>
  <si>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</si>
  <si>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</si>
  <si>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</si>
  <si>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</si>
  <si>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</si>
  <si>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</si>
  <si>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</si>
  <si>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</si>
  <si>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</si>
  <si>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</si>
  <si>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</si>
  <si>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</si>
  <si>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</si>
  <si>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</si>
  <si>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</si>
  <si>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</si>
  <si>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</si>
  <si>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</si>
  <si>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</si>
  <si>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</si>
  <si>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</si>
  <si>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</si>
  <si>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</si>
  <si>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</si>
  <si>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</si>
  <si>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</si>
  <si>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</si>
  <si>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</si>
  <si>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</si>
  <si>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</si>
  <si>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</si>
  <si>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</si>
  <si>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</si>
  <si>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</si>
  <si>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</si>
  <si>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</si>
  <si>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</si>
  <si>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</si>
  <si>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</si>
  <si>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</si>
  <si>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</si>
  <si>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</si>
  <si>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</si>
  <si>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</si>
  <si>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</si>
  <si>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</si>
  <si>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</si>
  <si>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</si>
  <si>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</si>
  <si>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</si>
  <si>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</si>
  <si>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</si>
  <si>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</si>
  <si>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</si>
  <si>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</si>
  <si>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</si>
  <si>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</si>
  <si>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</si>
  <si>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</si>
  <si>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</si>
  <si>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</si>
  <si>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</si>
  <si>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</si>
  <si>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</si>
  <si>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</si>
  <si>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</si>
  <si>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</si>
  <si>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</si>
  <si>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</si>
  <si>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</si>
  <si>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</si>
  <si>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</si>
  <si>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</si>
  <si>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</si>
  <si>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</si>
  <si>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</si>
  <si>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</si>
  <si>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</si>
  <si>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</si>
  <si>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</si>
  <si>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</si>
  <si>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</si>
  <si>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</si>
  <si>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</si>
  <si>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</si>
  <si>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</si>
  <si>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</si>
  <si>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</si>
  <si>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</si>
  <si>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</si>
  <si>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</si>
  <si>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</si>
  <si>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</si>
  <si>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</si>
  <si>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</si>
  <si>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</si>
  <si>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</si>
  <si>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</si>
  <si>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</si>
  <si>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</si>
  <si>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</si>
  <si>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</si>
  <si>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</si>
  <si>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</si>
  <si>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</si>
  <si>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</si>
  <si>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</si>
  <si>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</si>
  <si>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</si>
  <si>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</si>
  <si>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</si>
  <si>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</si>
  <si>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</si>
  <si>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</si>
  <si>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</si>
  <si>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</si>
  <si>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</si>
  <si>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</si>
  <si>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</si>
  <si>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</si>
  <si>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</si>
  <si>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</si>
  <si>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</si>
  <si>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</si>
  <si>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</si>
  <si>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</si>
  <si>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</si>
  <si>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</si>
  <si>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</si>
  <si>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</si>
  <si>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</si>
  <si>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</si>
  <si>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</si>
  <si>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</si>
  <si>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</si>
  <si>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</si>
  <si>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</si>
  <si>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</si>
  <si>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</si>
  <si>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</si>
  <si>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</si>
  <si>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</si>
  <si>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</si>
  <si>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</si>
  <si>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</si>
  <si>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</si>
  <si>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</si>
  <si>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</si>
  <si>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</si>
  <si>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</si>
  <si>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</si>
  <si>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</si>
  <si>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</si>
  <si>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</si>
  <si>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</si>
  <si>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</si>
  <si>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</si>
  <si>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</si>
  <si>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</si>
  <si>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</si>
  <si>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</si>
  <si>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</si>
  <si>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</si>
  <si>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</si>
  <si>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</si>
  <si>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</si>
  <si>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</si>
  <si>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</si>
  <si>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</si>
  <si>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</si>
  <si>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</si>
  <si>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</si>
  <si>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</si>
  <si>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</si>
  <si>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</si>
  <si>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</si>
  <si>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</si>
  <si>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</si>
  <si>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</si>
  <si>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</si>
  <si>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</si>
  <si>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</si>
  <si>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</si>
  <si>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</si>
  <si>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</si>
  <si>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</si>
  <si>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</si>
  <si>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</si>
  <si>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</si>
  <si>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</si>
  <si>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</si>
  <si>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</si>
  <si>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</si>
  <si>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</si>
  <si>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</si>
  <si>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</si>
  <si>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</si>
  <si>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</si>
  <si>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</si>
  <si>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</si>
  <si>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</si>
  <si>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</si>
  <si>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</si>
  <si>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</si>
  <si>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</si>
  <si>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</si>
  <si>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</si>
  <si>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</si>
  <si>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</si>
  <si>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</si>
  <si>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</si>
  <si>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</si>
  <si>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</si>
  <si>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</si>
  <si>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</si>
  <si>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</si>
  <si>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</si>
  <si>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</si>
  <si>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</si>
  <si>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</si>
  <si>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</si>
  <si>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</si>
  <si>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</si>
  <si>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</si>
  <si>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</si>
  <si>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</si>
  <si>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</si>
  <si>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</si>
  <si>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</si>
  <si>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</si>
  <si>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</si>
  <si>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</si>
  <si>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</si>
  <si>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</si>
  <si>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</si>
  <si>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</si>
  <si>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</si>
  <si>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</si>
  <si>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</si>
  <si>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</si>
  <si>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</si>
  <si>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</si>
  <si>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</si>
  <si>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</si>
  <si>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</si>
  <si>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</si>
  <si>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</si>
  <si>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</si>
  <si>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</si>
  <si>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</si>
  <si>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</si>
  <si>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</si>
  <si>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</si>
  <si>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</si>
  <si>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</si>
  <si>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</si>
  <si>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</si>
  <si>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</si>
  <si>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</si>
  <si>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</si>
  <si>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</si>
  <si>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</si>
  <si>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</si>
  <si>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</si>
  <si>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</si>
  <si>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</si>
  <si>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</si>
  <si>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</si>
  <si>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</si>
  <si>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</si>
  <si>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</si>
  <si>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</si>
  <si>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</si>
  <si>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</si>
  <si>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</si>
  <si>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</si>
  <si>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</si>
  <si>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</si>
  <si>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</si>
  <si>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</si>
  <si>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</si>
  <si>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</si>
  <si>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</si>
  <si>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</si>
  <si>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</si>
  <si>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</si>
  <si>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</si>
  <si>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</si>
  <si>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</si>
  <si>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</si>
  <si>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</si>
  <si>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</si>
  <si>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</si>
  <si>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</si>
  <si>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</si>
  <si>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</si>
  <si>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</si>
  <si>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</si>
  <si>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</si>
  <si>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</si>
  <si>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</si>
  <si>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</si>
  <si>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</si>
  <si>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</si>
  <si>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</si>
  <si>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</si>
  <si>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</si>
  <si>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</si>
  <si>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</si>
  <si>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</si>
  <si>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</si>
  <si>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</si>
  <si>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</si>
  <si>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</si>
  <si>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</si>
  <si>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</si>
  <si>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</si>
  <si>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</si>
  <si>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</si>
  <si>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</si>
  <si>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</si>
  <si>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</si>
  <si>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</si>
  <si>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</si>
  <si>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</si>
  <si>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</si>
  <si>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</si>
  <si>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</si>
  <si>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</si>
  <si>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</si>
  <si>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</si>
  <si>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</si>
  <si>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</si>
  <si>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</si>
  <si>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</si>
  <si>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</si>
  <si>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</si>
  <si>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</si>
  <si>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</si>
  <si>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</si>
  <si>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</si>
  <si>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</si>
  <si>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</si>
  <si>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</si>
  <si>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</si>
  <si>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</si>
  <si>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</si>
  <si>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</si>
  <si>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</si>
  <si>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</si>
  <si>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</si>
  <si>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</si>
  <si>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</si>
  <si>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</si>
  <si>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</si>
  <si>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</si>
  <si>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</si>
  <si>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</si>
  <si>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</si>
  <si>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</si>
  <si>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</si>
  <si>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</si>
  <si>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</si>
  <si>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</si>
  <si>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</si>
  <si>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</si>
  <si>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</si>
  <si>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</si>
  <si>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</si>
  <si>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</si>
  <si>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</si>
  <si>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</si>
  <si>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</si>
  <si>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</si>
  <si>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</si>
  <si>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</si>
  <si>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</si>
  <si>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</si>
  <si>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</si>
  <si>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</si>
  <si>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</si>
  <si>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</si>
  <si>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</si>
  <si>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</si>
  <si>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</si>
  <si>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</si>
  <si>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</si>
  <si>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</si>
  <si>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</si>
  <si>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</si>
  <si>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</si>
  <si>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</si>
  <si>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</si>
  <si>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</si>
  <si>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</si>
  <si>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</si>
  <si>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</si>
  <si>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</si>
  <si>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</si>
  <si>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</si>
  <si>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</si>
  <si>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</si>
  <si>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</si>
  <si>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</si>
  <si>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</si>
  <si>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</si>
  <si>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</si>
  <si>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</si>
  <si>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</si>
  <si>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</si>
  <si>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</si>
  <si>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</si>
  <si>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</si>
  <si>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</si>
  <si>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</si>
  <si>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</si>
  <si>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</si>
  <si>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</si>
  <si>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</si>
  <si>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</si>
  <si>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</si>
  <si>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</si>
  <si>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</si>
  <si>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</si>
  <si>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</si>
  <si>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</si>
  <si>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</si>
  <si>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</si>
  <si>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</si>
  <si>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</si>
  <si>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</si>
  <si>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</si>
  <si>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</si>
  <si>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</si>
  <si>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</si>
  <si>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</si>
  <si>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</si>
  <si>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</si>
  <si>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</si>
  <si>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</si>
  <si>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</si>
  <si>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</si>
  <si>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</si>
  <si>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</si>
  <si>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</si>
  <si>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</si>
  <si>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</si>
  <si>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</si>
  <si>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</si>
  <si>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</si>
  <si>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</si>
  <si>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</si>
  <si>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</si>
  <si>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</si>
  <si>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</si>
  <si>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</si>
  <si>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</si>
  <si>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</si>
  <si>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</si>
  <si>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</si>
  <si>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</si>
  <si>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</si>
  <si>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</si>
  <si>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</si>
  <si>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</si>
  <si>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</si>
  <si>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</si>
  <si>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</si>
  <si>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</si>
  <si>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</si>
  <si>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</si>
  <si>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</si>
  <si>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</si>
  <si>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</si>
  <si>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</si>
  <si>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</si>
  <si>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</si>
  <si>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</si>
  <si>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</si>
  <si>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</si>
  <si>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</si>
  <si>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</si>
  <si>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</si>
  <si>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</si>
  <si>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</si>
  <si>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</si>
  <si>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</si>
  <si>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</si>
  <si>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</si>
  <si>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</si>
  <si>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</si>
  <si>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</si>
  <si>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</si>
  <si>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</si>
  <si>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</si>
  <si>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</si>
  <si>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</si>
  <si>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</si>
  <si>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</si>
  <si>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</si>
  <si>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</si>
  <si>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</si>
  <si>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</si>
  <si>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</si>
  <si>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</si>
  <si>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</si>
  <si>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</si>
  <si>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</si>
  <si>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</si>
  <si>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</si>
  <si>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</si>
  <si>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</si>
  <si>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</si>
  <si>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</si>
  <si>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</si>
  <si>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</si>
  <si>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</si>
  <si>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</si>
  <si>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</si>
  <si>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</si>
  <si>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</si>
  <si>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</si>
  <si>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</si>
  <si>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</si>
  <si>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</si>
  <si>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</si>
  <si>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</si>
  <si>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</si>
  <si>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</si>
  <si>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</si>
  <si>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</si>
  <si>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</si>
  <si>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</si>
  <si>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</si>
  <si>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</si>
  <si>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</si>
  <si>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</si>
  <si>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</si>
  <si>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</si>
  <si>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</si>
  <si>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</si>
  <si>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</si>
  <si>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</si>
  <si>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</si>
  <si>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</si>
  <si>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</si>
  <si>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</si>
  <si>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</si>
  <si>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</si>
  <si>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</si>
  <si>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</si>
  <si>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</si>
  <si>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</si>
  <si>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</si>
  <si>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</si>
  <si>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</si>
  <si>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</si>
  <si>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</si>
  <si>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</si>
  <si>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</si>
  <si>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</si>
  <si>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</si>
  <si>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</si>
  <si>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</si>
  <si>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</si>
  <si>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</si>
  <si>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</si>
  <si>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</si>
  <si>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</si>
  <si>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</si>
  <si>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</si>
  <si>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</si>
  <si>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</si>
  <si>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</si>
  <si>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</si>
  <si>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</si>
  <si>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</si>
  <si>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</si>
  <si>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</si>
  <si>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</si>
  <si>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</si>
  <si>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</si>
  <si>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</si>
  <si>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</si>
  <si>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</si>
  <si>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</si>
  <si>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</si>
  <si>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</si>
  <si>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</si>
  <si>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</si>
  <si>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</si>
  <si>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</si>
  <si>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</si>
  <si>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</si>
  <si>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</si>
  <si>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</si>
  <si>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</si>
  <si>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</si>
  <si>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</si>
  <si>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</si>
  <si>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</si>
  <si>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</si>
  <si>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</si>
  <si>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</si>
  <si>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</si>
  <si>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</si>
  <si>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</si>
  <si>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</si>
  <si>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</si>
  <si>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</si>
  <si>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</si>
  <si>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</si>
  <si>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</si>
  <si>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</si>
  <si>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</si>
  <si>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</si>
  <si>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</si>
  <si>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</si>
  <si>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</si>
  <si>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</si>
  <si>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</si>
  <si>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</si>
  <si>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</si>
  <si>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</si>
  <si>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</si>
  <si>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</si>
  <si>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</si>
  <si>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</si>
  <si>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</si>
  <si>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</si>
  <si>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</si>
  <si>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</si>
  <si>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</si>
  <si>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</si>
  <si>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</si>
  <si>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</si>
  <si>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</si>
  <si>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</si>
  <si>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</si>
  <si>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</si>
  <si>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</si>
  <si>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</si>
  <si>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</si>
  <si>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</si>
  <si>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</si>
  <si>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</si>
  <si>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</si>
  <si>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</si>
  <si>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</si>
  <si>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</si>
  <si>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</si>
  <si>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</si>
  <si>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</si>
  <si>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</si>
  <si>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</si>
  <si>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</si>
  <si>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</si>
  <si>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</si>
  <si>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</si>
  <si>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</si>
  <si>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</si>
  <si>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</si>
  <si>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</si>
  <si>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</si>
  <si>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</si>
  <si>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</si>
  <si>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</si>
  <si>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</si>
  <si>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</si>
  <si>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</si>
  <si>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</si>
  <si>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</si>
  <si>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</si>
  <si>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</si>
  <si>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</si>
  <si>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</si>
  <si>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</si>
  <si>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</si>
  <si>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</si>
  <si>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</si>
  <si>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</si>
  <si>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</si>
  <si>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</si>
  <si>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</si>
  <si>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</si>
  <si>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</si>
  <si>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</si>
  <si>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</si>
  <si>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</si>
  <si>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</si>
  <si>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</si>
  <si>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</si>
  <si>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</si>
  <si>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</si>
  <si>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</si>
  <si>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</si>
  <si>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</si>
  <si>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</si>
  <si>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</si>
  <si>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</si>
  <si>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</si>
  <si>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</si>
  <si>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</si>
  <si>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</si>
  <si>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</si>
  <si>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</si>
  <si>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</si>
  <si>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</si>
  <si>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</si>
  <si>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</si>
  <si>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</si>
  <si>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</si>
  <si>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</si>
  <si>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</si>
  <si>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</si>
  <si>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</si>
  <si>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</si>
  <si>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</si>
  <si>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</si>
  <si>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</si>
  <si>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</si>
  <si>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</si>
  <si>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</si>
  <si>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</si>
  <si>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</si>
  <si>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</si>
  <si>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</si>
  <si>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</si>
  <si>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</si>
  <si>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</si>
  <si>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</si>
  <si>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</si>
  <si>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</si>
  <si>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</si>
  <si>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</si>
  <si>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</si>
  <si>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</si>
  <si>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</si>
  <si>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</si>
  <si>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</si>
  <si>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</si>
  <si>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</si>
  <si>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</si>
  <si>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</si>
  <si>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</si>
  <si>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</si>
  <si>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</si>
  <si>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</si>
  <si>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</si>
  <si>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</si>
  <si>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</si>
  <si>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</si>
  <si>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</si>
  <si>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</si>
  <si>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</si>
  <si>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</si>
  <si>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</si>
  <si>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</si>
  <si>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</si>
  <si>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</si>
  <si>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</si>
  <si>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</si>
  <si>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</si>
  <si>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</si>
  <si>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</si>
  <si>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</si>
  <si>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</si>
  <si>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</si>
  <si>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</si>
  <si>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</si>
  <si>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</si>
  <si>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</si>
  <si>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</si>
  <si>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</si>
  <si>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</si>
  <si>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</si>
  <si>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</si>
  <si>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</si>
  <si>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</si>
  <si>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</si>
  <si>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</si>
  <si>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</si>
  <si>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</si>
  <si>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</si>
  <si>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</si>
  <si>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</si>
  <si>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</si>
  <si>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</si>
  <si>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</si>
  <si>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</si>
  <si>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</si>
  <si>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</si>
  <si>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</si>
  <si>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</si>
  <si>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</si>
  <si>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</si>
  <si>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</si>
  <si>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</si>
  <si>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</si>
  <si>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</si>
  <si>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</si>
  <si>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</si>
  <si>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</si>
  <si>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</si>
  <si>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</si>
  <si>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</si>
  <si>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</si>
  <si>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</si>
  <si>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</si>
  <si>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</si>
  <si>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</si>
  <si>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</si>
  <si>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</si>
  <si>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</si>
  <si>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</si>
  <si>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</si>
  <si>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</si>
  <si>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</si>
  <si>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</si>
  <si>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</si>
  <si>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</si>
  <si>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</si>
  <si>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</si>
  <si>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</si>
  <si>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</si>
  <si>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</si>
  <si>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</si>
  <si>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</si>
  <si>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</si>
  <si>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</si>
  <si>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</si>
  <si>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</si>
  <si>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</si>
  <si>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</si>
  <si>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</si>
  <si>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</si>
  <si>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</si>
  <si>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</si>
  <si>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</si>
  <si>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</si>
  <si>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</si>
  <si>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</si>
  <si>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</si>
  <si>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</si>
  <si>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</si>
  <si>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</si>
  <si>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</si>
  <si>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</si>
  <si>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</si>
  <si>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</si>
  <si>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</si>
  <si>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</si>
  <si>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</si>
  <si>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</si>
  <si>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</si>
  <si>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</si>
  <si>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</si>
  <si>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</si>
  <si>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</si>
  <si>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</si>
  <si>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</si>
  <si>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</si>
  <si>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</si>
  <si>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</si>
  <si>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</si>
  <si>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</si>
  <si>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</si>
  <si>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</si>
  <si>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</si>
  <si>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</si>
  <si>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</si>
  <si>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</si>
  <si>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</si>
  <si>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</si>
  <si>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</si>
  <si>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</si>
  <si>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</si>
  <si>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</si>
  <si>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</si>
  <si>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</si>
  <si>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</si>
  <si>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</si>
  <si>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</si>
  <si>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</si>
  <si>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</si>
  <si>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</si>
  <si>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</si>
  <si>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</si>
  <si>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</si>
  <si>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</si>
  <si>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</si>
  <si>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</si>
  <si>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</si>
  <si>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</si>
  <si>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</si>
  <si>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</si>
  <si>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</si>
  <si>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</si>
  <si>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</si>
  <si>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</si>
  <si>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</si>
  <si>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</si>
  <si>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</si>
  <si>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</si>
  <si>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</si>
  <si>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</si>
  <si>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</si>
  <si>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</si>
  <si>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</si>
  <si>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</si>
  <si>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</si>
  <si>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</si>
  <si>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</si>
  <si>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</si>
  <si>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</si>
  <si>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</si>
  <si>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</si>
  <si>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</si>
  <si>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</si>
  <si>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</si>
  <si>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</si>
  <si>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</si>
  <si>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</si>
  <si>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</si>
  <si>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</si>
  <si>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</si>
  <si>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</si>
  <si>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</si>
  <si>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</si>
  <si>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</si>
  <si>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</si>
  <si>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</si>
  <si>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</si>
  <si>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</si>
  <si>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</si>
  <si>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</si>
  <si>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</si>
  <si>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</si>
  <si>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</si>
  <si>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</si>
  <si>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</si>
  <si>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</si>
  <si>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</si>
  <si>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</si>
  <si>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</si>
  <si>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</si>
  <si>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</si>
  <si>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</si>
  <si>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</si>
  <si>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</si>
  <si>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</si>
  <si>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</si>
  <si>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</si>
  <si>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</si>
  <si>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</si>
  <si>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</si>
  <si>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</si>
  <si>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</si>
  <si>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</si>
  <si>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</si>
  <si>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</si>
  <si>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</si>
  <si>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</si>
  <si>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</si>
  <si>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</si>
  <si>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</si>
  <si>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</si>
  <si>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</si>
  <si>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</si>
  <si>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</si>
  <si>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</si>
  <si>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</si>
  <si>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</si>
  <si>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</si>
  <si>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</si>
  <si>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</si>
  <si>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</si>
  <si>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</si>
  <si>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</si>
  <si>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</si>
  <si>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</si>
  <si>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</si>
  <si>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</si>
  <si>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</si>
  <si>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</si>
  <si>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</si>
  <si>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</si>
  <si>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</si>
  <si>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</si>
  <si>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</si>
  <si>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</si>
  <si>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</si>
  <si>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</si>
  <si>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</si>
  <si>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</si>
  <si>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</si>
  <si>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</si>
  <si>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</si>
  <si>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</si>
  <si>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</si>
  <si>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</si>
  <si>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</si>
  <si>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</si>
  <si>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</si>
  <si>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</si>
  <si>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</si>
  <si>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</si>
  <si>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</si>
  <si>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</si>
  <si>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</si>
  <si>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</si>
  <si>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</si>
  <si>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</si>
  <si>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</si>
  <si>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</si>
  <si>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</si>
  <si>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</si>
  <si>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</si>
  <si>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</si>
  <si>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</si>
  <si>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</si>
  <si>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</si>
  <si>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</si>
  <si>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</si>
  <si>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</si>
  <si>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</si>
  <si>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</si>
  <si>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</si>
  <si>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</si>
  <si>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</si>
  <si>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</si>
  <si>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</si>
  <si>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</si>
  <si>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</si>
  <si>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</si>
  <si>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</si>
  <si>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</si>
  <si>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</si>
  <si>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</si>
  <si>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</si>
  <si>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</si>
  <si>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</si>
  <si>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</si>
  <si>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</si>
  <si>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</si>
  <si>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</si>
  <si>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</si>
  <si>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</si>
  <si>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</si>
  <si>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</si>
  <si>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</si>
  <si>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</si>
  <si>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</si>
  <si>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</si>
  <si>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</si>
  <si>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</si>
  <si>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</si>
  <si>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</si>
  <si>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</si>
  <si>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</si>
  <si>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</si>
  <si>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</si>
  <si>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</si>
  <si>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</si>
  <si>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</si>
  <si>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</si>
  <si>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</si>
  <si>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</si>
  <si>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</si>
  <si>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</si>
  <si>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</si>
  <si>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</si>
  <si>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</si>
  <si>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</si>
  <si>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</si>
  <si>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</si>
  <si>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</si>
  <si>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</si>
  <si>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</si>
  <si>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</si>
  <si>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</si>
  <si>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</si>
  <si>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</si>
  <si>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</si>
  <si>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</si>
  <si>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</si>
  <si>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</si>
  <si>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</si>
  <si>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</si>
  <si>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</si>
  <si>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</si>
  <si>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</si>
  <si>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</si>
  <si>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</si>
  <si>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</si>
  <si>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</si>
  <si>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</si>
  <si>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</si>
  <si>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</si>
  <si>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</si>
  <si>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</si>
  <si>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</si>
  <si>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</si>
  <si>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</si>
  <si>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</si>
  <si>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</si>
  <si>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</si>
  <si>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</si>
  <si>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</si>
  <si>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</si>
  <si>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</si>
  <si>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</si>
  <si>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</si>
  <si>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</si>
  <si>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</si>
  <si>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</si>
  <si>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</si>
  <si>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</si>
  <si>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</si>
  <si>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</si>
  <si>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</si>
  <si>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</si>
  <si>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</si>
  <si>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</si>
  <si>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</si>
  <si>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</si>
  <si>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</si>
  <si>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</si>
  <si>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</si>
  <si>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</si>
  <si>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</si>
  <si>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</si>
  <si>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</si>
  <si>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</si>
  <si>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</si>
  <si>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</si>
  <si>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</si>
  <si>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</si>
  <si>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</si>
  <si>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</si>
  <si>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</si>
  <si>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</si>
  <si>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</si>
  <si>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</si>
  <si>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</si>
  <si>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</si>
  <si>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</si>
  <si>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</si>
  <si>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</si>
  <si>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</si>
  <si>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</si>
  <si>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</si>
  <si>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</si>
  <si>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</si>
  <si>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</si>
  <si>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</si>
  <si>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</si>
  <si>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</si>
  <si>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</si>
  <si>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</si>
  <si>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</si>
  <si>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</si>
  <si>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</si>
  <si>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</si>
  <si>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</si>
  <si>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</si>
  <si>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</si>
  <si>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</si>
  <si>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</si>
  <si>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</si>
  <si>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</si>
  <si>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</si>
  <si>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</si>
  <si>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</si>
  <si>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</si>
  <si>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</si>
  <si>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</si>
  <si>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</si>
  <si>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</si>
  <si>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</si>
  <si>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</si>
  <si>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</si>
  <si>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</si>
  <si>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</si>
  <si>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</si>
  <si>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</si>
  <si>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</si>
  <si>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</si>
  <si>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</si>
  <si>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</si>
  <si>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</si>
  <si>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</si>
  <si>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</si>
  <si>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</si>
  <si>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</si>
  <si>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</si>
  <si>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</si>
  <si>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</si>
  <si>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</si>
  <si>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</si>
  <si>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</si>
  <si>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</si>
  <si>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</si>
  <si>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</si>
  <si>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</si>
  <si>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</si>
  <si>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</si>
  <si>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</si>
  <si>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</si>
  <si>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</si>
  <si>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</si>
  <si>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</si>
  <si>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</si>
  <si>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</si>
  <si>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</si>
  <si>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</si>
  <si>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</si>
  <si>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</si>
  <si>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</si>
  <si>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</si>
  <si>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</si>
  <si>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</si>
  <si>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</si>
  <si>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</si>
  <si>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</si>
  <si>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</si>
  <si>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</si>
  <si>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</si>
  <si>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</si>
  <si>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</si>
  <si>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</si>
  <si>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</si>
  <si>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</si>
  <si>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</si>
  <si>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</si>
  <si>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</si>
  <si>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</si>
  <si>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</si>
  <si>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</si>
  <si>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</si>
  <si>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</si>
  <si>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</si>
  <si>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</si>
  <si>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</si>
  <si>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</si>
  <si>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</si>
  <si>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</si>
  <si>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</si>
  <si>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</si>
  <si>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</si>
  <si>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</si>
  <si>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</si>
  <si>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</si>
  <si>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</si>
  <si>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</si>
  <si>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</si>
  <si>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</si>
  <si>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</si>
  <si>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</si>
  <si>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</si>
  <si>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</si>
  <si>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</si>
  <si>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</si>
  <si>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</si>
  <si>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</si>
  <si>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</si>
  <si>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</si>
  <si>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</si>
  <si>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</si>
  <si>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</si>
  <si>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</si>
  <si>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</si>
  <si>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</si>
  <si>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</si>
  <si>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</si>
  <si>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</si>
  <si>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</si>
  <si>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</si>
  <si>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</si>
  <si>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</si>
  <si>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</si>
  <si>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</si>
  <si>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</si>
  <si>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</si>
  <si>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</si>
  <si>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</si>
  <si>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</si>
  <si>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</si>
  <si>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</si>
  <si>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</si>
  <si>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</si>
  <si>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</si>
  <si>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</si>
  <si>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</si>
  <si>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</si>
  <si>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</si>
  <si>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</si>
  <si>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</si>
  <si>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</si>
  <si>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</si>
  <si>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</si>
  <si>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</si>
  <si>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</si>
  <si>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</si>
  <si>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</si>
  <si>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</si>
  <si>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</si>
  <si>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</si>
  <si>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</si>
  <si>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</si>
  <si>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</si>
  <si>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</si>
  <si>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</si>
  <si>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</si>
  <si>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</si>
  <si>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</si>
  <si>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</si>
  <si>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</si>
  <si>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</si>
  <si>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</si>
  <si>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</si>
  <si>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</si>
  <si>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</si>
  <si>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</si>
  <si>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</si>
  <si>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</si>
  <si>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</si>
  <si>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</si>
  <si>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</si>
  <si>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</si>
  <si>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</si>
  <si>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</si>
  <si>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</si>
  <si>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</si>
  <si>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</si>
  <si>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</si>
  <si>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</si>
  <si>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</si>
  <si>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</si>
  <si>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</si>
  <si>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</si>
  <si>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</si>
  <si>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</si>
  <si>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</si>
  <si>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</si>
  <si>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</si>
  <si>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</si>
  <si>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</si>
  <si>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</si>
  <si>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</si>
  <si>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</si>
  <si>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</si>
  <si>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</si>
  <si>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</si>
  <si>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</si>
  <si>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</si>
  <si>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</si>
  <si>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</si>
  <si>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</si>
  <si>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</si>
  <si>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</si>
  <si>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</si>
  <si>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</si>
  <si>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</si>
  <si>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</si>
  <si>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</si>
  <si>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</si>
  <si>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</si>
  <si>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</si>
  <si>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</si>
  <si>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</si>
  <si>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</si>
  <si>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</si>
  <si>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</si>
  <si>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</si>
  <si>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</si>
  <si>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</si>
  <si>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</si>
  <si>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</si>
  <si>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</si>
  <si>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</si>
  <si>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</si>
  <si>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</si>
  <si>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</si>
  <si>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</si>
  <si>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</si>
  <si>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</si>
  <si>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</si>
  <si>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</si>
  <si>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</si>
  <si>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</si>
  <si>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</si>
  <si>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</si>
  <si>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</si>
  <si>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</si>
  <si>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</si>
  <si>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</si>
  <si>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</si>
  <si>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</si>
  <si>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</si>
  <si>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</si>
  <si>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</si>
  <si>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</si>
  <si>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</si>
  <si>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</si>
  <si>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</si>
  <si>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</si>
  <si>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</si>
  <si>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</si>
  <si>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</si>
  <si>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</si>
  <si>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</si>
  <si>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</si>
  <si>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</si>
  <si>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</si>
  <si>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</si>
  <si>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</si>
  <si>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</si>
  <si>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</si>
  <si>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</si>
  <si>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</si>
  <si>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</si>
  <si>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</si>
  <si>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</si>
  <si>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</si>
  <si>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</si>
  <si>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</si>
  <si>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</si>
  <si>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</si>
  <si>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</si>
  <si>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</si>
  <si>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</si>
  <si>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</si>
  <si>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</si>
  <si>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</si>
  <si>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</si>
  <si>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</si>
  <si>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</si>
  <si>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</si>
  <si>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</si>
  <si>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</si>
  <si>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</si>
  <si>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</si>
  <si>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</si>
  <si>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</si>
  <si>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</si>
  <si>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</si>
  <si>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</si>
  <si>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</si>
  <si>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</si>
  <si>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</si>
  <si>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</si>
  <si>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</si>
  <si>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</si>
  <si>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</si>
  <si>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</si>
  <si>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</si>
  <si>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</si>
  <si>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</si>
  <si>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</si>
  <si>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</si>
  <si>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</si>
  <si>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</si>
  <si>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</si>
  <si>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</si>
  <si>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</si>
  <si>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</si>
  <si>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</si>
  <si>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</si>
  <si>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</si>
  <si>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</si>
  <si>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</si>
  <si>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</si>
  <si>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</si>
  <si>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</si>
  <si>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</si>
  <si>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</si>
  <si>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</si>
  <si>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</si>
  <si>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</si>
  <si>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</si>
  <si>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</si>
  <si>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</si>
  <si>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</si>
  <si>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</si>
  <si>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</si>
  <si>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</si>
  <si>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</si>
  <si>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</si>
  <si>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</si>
  <si>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</si>
  <si>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</si>
  <si>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</si>
  <si>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</si>
  <si>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</si>
  <si>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</si>
  <si>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</si>
  <si>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</si>
  <si>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</si>
  <si>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</si>
  <si>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</si>
  <si>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</si>
  <si>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</si>
  <si>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</si>
  <si>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</si>
  <si>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</si>
  <si>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</si>
  <si>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</si>
  <si>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</si>
  <si>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</si>
  <si>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</si>
  <si>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</si>
  <si>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</si>
  <si>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</si>
  <si>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</si>
  <si>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</si>
  <si>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</si>
  <si>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</si>
  <si>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</si>
  <si>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</si>
  <si>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</si>
  <si>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</si>
  <si>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</si>
  <si>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</si>
  <si>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</si>
  <si>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</si>
  <si>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</si>
  <si>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</si>
  <si>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</si>
  <si>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</si>
  <si>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</si>
  <si>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</si>
  <si>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</si>
  <si>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</si>
  <si>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</si>
  <si>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</si>
  <si>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</si>
  <si>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</si>
  <si>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</si>
  <si>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</si>
  <si>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</si>
  <si>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</si>
  <si>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</si>
  <si>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</si>
  <si>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</si>
  <si>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</si>
  <si>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</si>
  <si>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</si>
  <si>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</si>
  <si>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</si>
  <si>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</si>
  <si>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</si>
  <si>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</si>
  <si>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</si>
  <si>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</si>
  <si>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</si>
  <si>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</si>
  <si>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</si>
  <si>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</si>
  <si>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</si>
  <si>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</si>
  <si>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</si>
  <si>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</si>
  <si>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</si>
  <si>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</si>
  <si>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</si>
  <si>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</si>
  <si>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</si>
  <si>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</si>
  <si>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</si>
  <si>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</si>
  <si>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</si>
  <si>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</si>
  <si>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</si>
  <si>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</si>
  <si>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</si>
  <si>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</si>
  <si>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</si>
  <si>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</si>
  <si>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</si>
  <si>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</si>
  <si>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</si>
  <si>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</si>
  <si>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</si>
  <si>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</si>
  <si>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</si>
  <si>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</si>
  <si>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</si>
  <si>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</si>
  <si>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</si>
  <si>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</si>
  <si>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</si>
  <si>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</si>
  <si>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</si>
  <si>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</si>
  <si>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</si>
  <si>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</si>
  <si>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</si>
  <si>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</si>
  <si>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</si>
  <si>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</si>
  <si>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</si>
  <si>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</si>
  <si>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</si>
  <si>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</si>
  <si>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</si>
  <si>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</si>
  <si>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</si>
  <si>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</si>
  <si>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</si>
  <si>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</si>
  <si>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</si>
  <si>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</si>
  <si>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</si>
  <si>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</si>
  <si>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</si>
  <si>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</si>
  <si>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</si>
  <si>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</si>
  <si>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</si>
  <si>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</si>
  <si>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</si>
  <si>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</si>
  <si>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</si>
  <si>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</si>
  <si>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</si>
  <si>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</si>
  <si>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</si>
  <si>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</si>
  <si>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</si>
  <si>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</si>
  <si>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</si>
  <si>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</si>
  <si>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</si>
  <si>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</si>
  <si>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</si>
  <si>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</si>
  <si>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</si>
  <si>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</si>
  <si>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</si>
  <si>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</si>
  <si>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</si>
  <si>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</si>
  <si>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</si>
  <si>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</si>
  <si>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</si>
  <si>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</si>
  <si>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</si>
  <si>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</si>
  <si>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</si>
  <si>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</si>
  <si>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</si>
  <si>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</si>
  <si>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</si>
  <si>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</si>
  <si>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</si>
  <si>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</si>
  <si>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</si>
  <si>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</si>
  <si>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</si>
  <si>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</si>
  <si>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</si>
  <si>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</si>
  <si>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</si>
  <si>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</si>
  <si>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</si>
  <si>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</si>
  <si>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</si>
  <si>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</si>
  <si>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</si>
  <si>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</si>
  <si>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</si>
  <si>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</si>
  <si>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</si>
  <si>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</si>
  <si>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</si>
  <si>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</si>
  <si>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</si>
  <si>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</si>
  <si>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</si>
  <si>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</si>
  <si>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</si>
  <si>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</si>
  <si>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</si>
  <si>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</si>
  <si>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</si>
  <si>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</si>
  <si>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</si>
  <si>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</si>
  <si>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</si>
  <si>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</si>
  <si>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</si>
  <si>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</si>
  <si>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</si>
  <si>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</si>
  <si>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</si>
  <si>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</si>
  <si>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</si>
  <si>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</si>
  <si>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</si>
  <si>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</si>
  <si>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</si>
  <si>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</si>
  <si>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</si>
  <si>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</si>
  <si>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</si>
  <si>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</si>
  <si>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</si>
  <si>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</si>
  <si>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</si>
  <si>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</si>
  <si>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</si>
  <si>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</si>
  <si>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</si>
  <si>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</si>
  <si>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</si>
  <si>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</si>
  <si>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</si>
  <si>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</si>
  <si>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</si>
  <si>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</si>
  <si>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</si>
  <si>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</si>
  <si>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</si>
  <si>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</si>
  <si>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</si>
  <si>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</si>
  <si>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</si>
  <si>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</si>
  <si>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</si>
  <si>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</si>
  <si>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</si>
  <si>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</si>
  <si>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</si>
  <si>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</si>
  <si>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</si>
  <si>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</si>
  <si>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</si>
  <si>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</si>
  <si>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</si>
  <si>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</si>
  <si>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</si>
  <si>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</si>
  <si>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</si>
  <si>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</si>
  <si>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</si>
  <si>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</si>
  <si>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</si>
  <si>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</si>
  <si>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</si>
  <si>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</si>
  <si>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</si>
  <si>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</si>
  <si>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</si>
  <si>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</si>
  <si>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</si>
  <si>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</si>
  <si>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</si>
  <si>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</si>
  <si>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</si>
  <si>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</si>
  <si>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</si>
  <si>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</si>
  <si>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</si>
  <si>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</si>
  <si>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</si>
  <si>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</si>
  <si>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</si>
  <si>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</si>
  <si>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</si>
  <si>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</si>
  <si>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</si>
  <si>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</si>
  <si>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</si>
  <si>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</si>
  <si>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</si>
  <si>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</si>
  <si>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</si>
  <si>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</si>
  <si>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</si>
  <si>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</si>
  <si>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</si>
  <si>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</si>
  <si>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</si>
  <si>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</si>
  <si>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</si>
  <si>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</si>
  <si>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</si>
  <si>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</si>
  <si>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</si>
  <si>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</si>
  <si>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</si>
  <si>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</si>
  <si>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</si>
  <si>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</si>
  <si>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</si>
  <si>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</si>
  <si>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</si>
  <si>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</si>
  <si>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</si>
  <si>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</si>
  <si>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</si>
  <si>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</si>
  <si>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</si>
  <si>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</si>
  <si>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</si>
  <si>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</si>
  <si>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</si>
  <si>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</si>
  <si>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</si>
  <si>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</si>
  <si>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</si>
  <si>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</si>
  <si>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</si>
  <si>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</si>
  <si>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</si>
  <si>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</si>
  <si>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</si>
  <si>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</si>
  <si>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</si>
  <si>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</si>
  <si>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</si>
  <si>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</si>
  <si>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</si>
  <si>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</si>
  <si>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</si>
  <si>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</si>
  <si>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</si>
  <si>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</si>
  <si>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</si>
  <si>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</si>
  <si>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</si>
  <si>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</si>
  <si>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</si>
  <si>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</si>
  <si>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</si>
  <si>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</si>
  <si>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</si>
  <si>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</si>
  <si>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</si>
  <si>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</si>
  <si>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</si>
  <si>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</si>
  <si>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</si>
  <si>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</si>
  <si>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</si>
  <si>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</si>
  <si>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</si>
  <si>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</si>
  <si>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</si>
  <si>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</si>
  <si>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</si>
  <si>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</si>
  <si>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</si>
  <si>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</si>
  <si>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</si>
  <si>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</si>
  <si>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</si>
  <si>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</si>
  <si>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</si>
  <si>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</si>
  <si>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</si>
  <si>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</si>
  <si>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</si>
  <si>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</si>
  <si>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</si>
  <si>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</si>
  <si>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</si>
  <si>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</si>
  <si>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</si>
  <si>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</si>
  <si>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</si>
  <si>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</si>
  <si>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</si>
  <si>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</si>
  <si>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</si>
  <si>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</si>
  <si>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</si>
  <si>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</si>
  <si>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</si>
  <si>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</si>
  <si>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</si>
  <si>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</si>
  <si>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</si>
  <si>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</si>
  <si>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</si>
  <si>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</si>
  <si>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</si>
  <si>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</si>
  <si>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</si>
  <si>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</si>
  <si>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</si>
  <si>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</si>
  <si>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</si>
  <si>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</si>
  <si>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</si>
  <si>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</si>
  <si>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</si>
  <si>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</si>
  <si>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</si>
  <si>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</si>
  <si>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</si>
  <si>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</si>
  <si>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</si>
  <si>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</si>
  <si>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</si>
  <si>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</si>
  <si>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</si>
  <si>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</si>
  <si>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</si>
  <si>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</si>
  <si>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</si>
  <si>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</si>
  <si>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</si>
  <si>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</si>
  <si>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</si>
  <si>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</si>
  <si>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</si>
  <si>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</si>
  <si>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</si>
  <si>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</si>
  <si>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</si>
  <si>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</si>
  <si>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</si>
  <si>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</si>
  <si>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</si>
  <si>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</si>
  <si>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</si>
  <si>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</si>
  <si>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</si>
  <si>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</si>
  <si>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</si>
  <si>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</si>
  <si>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</si>
  <si>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</si>
  <si>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</si>
  <si>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</si>
  <si>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</si>
  <si>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</si>
  <si>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</si>
  <si>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</si>
  <si>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</si>
  <si>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</si>
  <si>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</si>
  <si>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</si>
  <si>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</si>
  <si>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</si>
  <si>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</si>
  <si>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</si>
  <si>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</si>
  <si>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</si>
  <si>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</si>
  <si>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</si>
  <si>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</si>
  <si>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</si>
  <si>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</si>
  <si>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</si>
  <si>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</si>
  <si>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</si>
  <si>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</si>
  <si>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</si>
  <si>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</si>
  <si>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</si>
  <si>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</si>
  <si>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</si>
  <si>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</si>
  <si>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</si>
  <si>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</si>
  <si>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</si>
  <si>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</si>
  <si>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</si>
  <si>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</si>
  <si>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</si>
  <si>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</si>
  <si>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</si>
  <si>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</si>
  <si>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</si>
  <si>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</si>
  <si>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</si>
  <si>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</si>
  <si>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</si>
  <si>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</si>
  <si>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</si>
  <si>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</si>
  <si>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</si>
  <si>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</si>
  <si>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</si>
  <si>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</si>
  <si>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</si>
  <si>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</si>
  <si>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</si>
  <si>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</si>
  <si>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</si>
  <si>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</si>
  <si>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</si>
  <si>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</si>
  <si>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</si>
  <si>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</si>
  <si>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</si>
  <si>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</si>
  <si>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</si>
  <si>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</si>
  <si>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</si>
  <si>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</si>
  <si>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</si>
  <si>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</si>
  <si>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</si>
  <si>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</si>
  <si>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</si>
  <si>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</si>
  <si>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</si>
  <si>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</si>
  <si>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</si>
  <si>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</si>
  <si>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</si>
  <si>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</si>
  <si>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</si>
  <si>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</si>
  <si>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</si>
  <si>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</si>
  <si>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</si>
  <si>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</si>
  <si>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</si>
  <si>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</si>
  <si>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</si>
  <si>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</si>
  <si>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</si>
  <si>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</si>
  <si>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</si>
  <si>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</si>
  <si>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</si>
  <si>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</si>
  <si>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</si>
  <si>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</si>
  <si>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</si>
  <si>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</si>
  <si>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</si>
  <si>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</si>
  <si>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</si>
  <si>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</si>
  <si>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</si>
  <si>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</si>
  <si>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</si>
  <si>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</si>
  <si>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</si>
  <si>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</si>
  <si>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</si>
  <si>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</si>
  <si>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</si>
  <si>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</si>
  <si>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</si>
  <si>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</si>
  <si>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</si>
  <si>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</si>
  <si>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</si>
  <si>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</si>
  <si>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</si>
  <si>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</si>
  <si>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</si>
  <si>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</si>
  <si>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</si>
  <si>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</si>
  <si>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</si>
  <si>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</si>
  <si>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</si>
  <si>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</si>
  <si>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</si>
  <si>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</si>
  <si>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</si>
  <si>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</si>
  <si>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</si>
  <si>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</si>
  <si>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</si>
  <si>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</si>
  <si>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</si>
  <si>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</si>
  <si>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</si>
  <si>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</si>
  <si>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</si>
  <si>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</si>
  <si>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</si>
  <si>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</si>
  <si>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</si>
  <si>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</si>
  <si>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</si>
  <si>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</si>
  <si>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</si>
  <si>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</si>
  <si>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</si>
  <si>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</si>
  <si>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</si>
  <si>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</si>
  <si>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</si>
  <si>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</si>
  <si>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</si>
  <si>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</si>
  <si>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</si>
  <si>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</si>
  <si>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</si>
  <si>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</si>
  <si>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</si>
  <si>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</si>
  <si>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</si>
  <si>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</si>
  <si>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</si>
  <si>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</si>
  <si>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</si>
  <si>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</si>
  <si>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</si>
  <si>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</si>
  <si>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</si>
  <si>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</si>
  <si>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</si>
  <si>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</si>
  <si>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</si>
  <si>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</si>
  <si>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</si>
  <si>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</si>
  <si>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</si>
  <si>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</si>
  <si>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</si>
  <si>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</si>
  <si>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</si>
  <si>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</si>
  <si>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</si>
  <si>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</si>
  <si>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</si>
  <si>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</si>
  <si>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</si>
  <si>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</si>
  <si>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</si>
  <si>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</si>
  <si>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</si>
  <si>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</si>
  <si>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</si>
  <si>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</si>
  <si>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</si>
  <si>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</si>
  <si>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</si>
  <si>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</si>
  <si>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</si>
  <si>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</si>
  <si>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</si>
  <si>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</si>
  <si>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</si>
  <si>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</si>
  <si>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</si>
  <si>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</si>
  <si>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</si>
  <si>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</si>
  <si>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</si>
  <si>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</si>
  <si>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</si>
  <si>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</si>
  <si>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</si>
  <si>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</si>
  <si>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</si>
  <si>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</si>
  <si>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</si>
  <si>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</si>
  <si>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</si>
  <si>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</si>
  <si>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</si>
  <si>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</si>
  <si>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</si>
  <si>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</si>
  <si>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</si>
  <si>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</si>
  <si>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</si>
  <si>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</si>
  <si>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</si>
  <si>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</si>
  <si>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</si>
  <si>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</si>
  <si>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</si>
  <si>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</si>
  <si>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</si>
  <si>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</si>
  <si>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</si>
  <si>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</si>
  <si>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</si>
  <si>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</si>
  <si>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</si>
  <si>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</si>
  <si>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</si>
  <si>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</si>
  <si>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</si>
  <si>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</si>
  <si>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</si>
  <si>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</si>
  <si>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</si>
  <si>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</si>
  <si>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</si>
  <si>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</si>
  <si>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</si>
  <si>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</si>
  <si>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</si>
  <si>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</si>
  <si>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</si>
  <si>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</si>
  <si>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</si>
  <si>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</si>
  <si>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</si>
  <si>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</si>
  <si>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</si>
  <si>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</si>
  <si>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</si>
  <si>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</si>
  <si>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</si>
  <si>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</si>
  <si>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</si>
  <si>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</si>
  <si>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</si>
  <si>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</si>
  <si>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</si>
  <si>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</si>
  <si>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</si>
  <si>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</si>
  <si>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</si>
  <si>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</si>
  <si>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</si>
  <si>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</si>
  <si>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</si>
  <si>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</si>
  <si>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</si>
  <si>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</si>
  <si>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</si>
  <si>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</si>
  <si>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</si>
  <si>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</si>
  <si>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</si>
  <si>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</si>
  <si>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</si>
  <si>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</si>
  <si>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</si>
  <si>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</si>
  <si>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</si>
  <si>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</si>
  <si>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</si>
  <si>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</si>
  <si>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</si>
  <si>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</si>
  <si>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</si>
  <si>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</si>
  <si>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</si>
  <si>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</si>
  <si>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</si>
  <si>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</si>
  <si>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</si>
  <si>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</si>
  <si>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</si>
  <si>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</si>
  <si>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</si>
  <si>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</si>
  <si>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</si>
  <si>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</si>
  <si>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</si>
  <si>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</si>
  <si>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</si>
  <si>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</si>
  <si>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</si>
  <si>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</si>
  <si>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</si>
  <si>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</si>
  <si>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</si>
  <si>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</si>
  <si>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</si>
  <si>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</si>
  <si>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</si>
  <si>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</si>
  <si>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</si>
  <si>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</si>
  <si>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</si>
  <si>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</si>
  <si>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</si>
  <si>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</si>
  <si>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</si>
  <si>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</si>
  <si>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</si>
  <si>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</si>
  <si>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</si>
  <si>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</si>
  <si>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</si>
  <si>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</si>
  <si>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</si>
  <si>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</si>
  <si>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</si>
  <si>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</si>
  <si>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</si>
  <si>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</si>
  <si>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</si>
  <si>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</si>
  <si>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</si>
  <si>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</si>
  <si>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</si>
  <si>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</si>
  <si>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</si>
  <si>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</si>
  <si>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</si>
  <si>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</si>
  <si>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</si>
  <si>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</si>
  <si>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</si>
  <si>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</si>
  <si>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</si>
  <si>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</si>
  <si>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</si>
  <si>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</si>
  <si>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</si>
  <si>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</si>
  <si>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</si>
  <si>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</si>
  <si>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</si>
  <si>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</si>
  <si>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</si>
  <si>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</si>
  <si>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</si>
  <si>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</si>
  <si>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</si>
  <si>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</si>
  <si>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</si>
  <si>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</si>
  <si>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</si>
  <si>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</si>
  <si>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</si>
  <si>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</si>
  <si>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</si>
  <si>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</si>
  <si>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</si>
  <si>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</si>
  <si>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</si>
  <si>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</si>
  <si>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</si>
  <si>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</si>
  <si>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</si>
  <si>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</si>
  <si>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</si>
  <si>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</si>
  <si>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</si>
  <si>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</si>
  <si>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</si>
  <si>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</si>
  <si>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</si>
  <si>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</si>
  <si>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</si>
  <si>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</si>
  <si>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</si>
  <si>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</si>
  <si>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</si>
  <si>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</si>
  <si>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</si>
  <si>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</si>
  <si>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</si>
  <si>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</si>
  <si>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</si>
  <si>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</si>
  <si>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</si>
  <si>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</si>
  <si>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</si>
  <si>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</si>
  <si>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</si>
  <si>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</si>
  <si>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</si>
  <si>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</si>
  <si>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</si>
  <si>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</si>
  <si>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</si>
  <si>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</si>
  <si>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</si>
  <si>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</si>
  <si>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</si>
  <si>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</si>
  <si>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</si>
  <si>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</si>
  <si>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</si>
  <si>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</si>
  <si>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</si>
  <si>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</si>
  <si>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</si>
  <si>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</si>
  <si>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</si>
  <si>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</si>
  <si>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</si>
  <si>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</si>
  <si>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</si>
  <si>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</si>
  <si>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</si>
  <si>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</si>
  <si>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</si>
  <si>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</si>
  <si>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</si>
  <si>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</si>
  <si>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</si>
  <si>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</si>
  <si>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</si>
  <si>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</si>
  <si>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</si>
  <si>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</si>
  <si>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</si>
  <si>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</si>
  <si>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</si>
  <si>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</si>
  <si>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</si>
  <si>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</si>
  <si>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</si>
  <si>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</si>
  <si>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</si>
  <si>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</si>
  <si>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</si>
  <si>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</si>
  <si>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</si>
  <si>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</si>
  <si>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</si>
  <si>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</si>
  <si>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</si>
  <si>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</si>
  <si>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</si>
  <si>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</si>
  <si>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</si>
  <si>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</si>
  <si>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</si>
  <si>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</si>
  <si>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</si>
  <si>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</si>
  <si>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</si>
  <si>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</si>
  <si>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</si>
  <si>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</si>
  <si>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</si>
  <si>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</si>
  <si>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</si>
  <si>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</si>
  <si>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</si>
  <si>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</si>
  <si>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</si>
  <si>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</si>
  <si>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</si>
  <si>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</si>
  <si>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</si>
  <si>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</si>
  <si>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</si>
  <si>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</si>
  <si>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</si>
  <si>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</si>
  <si>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</si>
  <si>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</si>
  <si>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</si>
  <si>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</si>
  <si>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</si>
  <si>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</si>
  <si>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</si>
  <si>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</si>
  <si>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</si>
  <si>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</si>
  <si>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</si>
  <si>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</si>
  <si>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</si>
  <si>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</si>
  <si>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</si>
  <si>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</si>
  <si>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</si>
  <si>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</si>
  <si>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</si>
  <si>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</si>
  <si>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</si>
  <si>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</si>
  <si>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</si>
  <si>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</si>
  <si>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</si>
  <si>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</si>
  <si>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</si>
  <si>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</si>
  <si>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</si>
  <si>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</si>
  <si>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</si>
  <si>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</si>
  <si>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</si>
  <si>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</si>
  <si>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</si>
  <si>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</si>
  <si>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</si>
  <si>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</si>
  <si>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</si>
  <si>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</si>
  <si>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</si>
  <si>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</si>
  <si>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</si>
  <si>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</si>
  <si>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</si>
  <si>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</si>
  <si>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</si>
  <si>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</si>
  <si>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</si>
  <si>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</si>
  <si>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</si>
  <si>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</si>
  <si>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</si>
  <si>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</si>
  <si>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</si>
  <si>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</si>
  <si>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</si>
  <si>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</si>
  <si>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</si>
  <si>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</si>
  <si>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</si>
  <si>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</si>
  <si>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</si>
  <si>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</si>
  <si>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</si>
  <si>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</si>
  <si>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</si>
  <si>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</si>
  <si>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</si>
  <si>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</si>
  <si>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</si>
  <si>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</si>
  <si>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</si>
  <si>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</si>
  <si>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</si>
  <si>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</si>
  <si>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</si>
  <si>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</si>
  <si>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</si>
  <si>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</si>
  <si>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</si>
  <si>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</si>
  <si>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</si>
  <si>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</si>
  <si>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</si>
  <si>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</si>
  <si>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</si>
  <si>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</si>
  <si>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</si>
  <si>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</si>
  <si>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</si>
  <si>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</si>
  <si>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</si>
  <si>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</si>
  <si>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</si>
  <si>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</si>
  <si>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</si>
  <si>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</si>
  <si>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</si>
  <si>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</si>
  <si>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</si>
  <si>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</si>
  <si>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</si>
  <si>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</si>
  <si>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</si>
  <si>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</si>
  <si>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</si>
  <si>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</si>
  <si>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</si>
  <si>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</si>
  <si>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</si>
  <si>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</si>
  <si>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</si>
  <si>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</si>
  <si>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</si>
  <si>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</si>
  <si>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</si>
  <si>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</si>
  <si>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</si>
  <si>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</si>
  <si>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</si>
  <si>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</si>
  <si>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</si>
  <si>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</si>
  <si>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</si>
  <si>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</si>
  <si>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</si>
  <si>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</si>
  <si>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</si>
  <si>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</si>
  <si>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</si>
  <si>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</si>
  <si>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</si>
  <si>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</si>
  <si>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</si>
  <si>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</si>
  <si>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</si>
  <si>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</si>
  <si>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</si>
  <si>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</si>
  <si>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</si>
  <si>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</si>
  <si>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</si>
  <si>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</si>
  <si>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</si>
  <si>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</si>
  <si>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</si>
  <si>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</si>
  <si>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</si>
  <si>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</si>
  <si>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</si>
  <si>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</si>
  <si>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</si>
  <si>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</si>
  <si>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</si>
  <si>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</si>
  <si>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</si>
  <si>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</si>
  <si>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</si>
  <si>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</si>
  <si>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</si>
  <si>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</si>
  <si>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</si>
  <si>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</si>
  <si>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</si>
  <si>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</si>
  <si>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</si>
  <si>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</si>
  <si>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</si>
  <si>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</si>
  <si>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</si>
  <si>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</si>
  <si>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</si>
  <si>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</si>
  <si>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</si>
  <si>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</si>
  <si>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</si>
  <si>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</si>
  <si>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</si>
  <si>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</si>
  <si>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</si>
  <si>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</si>
  <si>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</si>
  <si>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</si>
  <si>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</si>
  <si>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</si>
  <si>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</si>
  <si>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</si>
  <si>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</si>
  <si>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</si>
  <si>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</si>
  <si>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</si>
  <si>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</si>
  <si>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</si>
  <si>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</si>
  <si>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</si>
  <si>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</si>
  <si>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</si>
  <si>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</si>
  <si>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</si>
  <si>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</si>
  <si>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</si>
  <si>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</si>
  <si>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</si>
  <si>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</si>
  <si>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</si>
  <si>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</si>
  <si>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</si>
  <si>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</si>
  <si>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</si>
  <si>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</si>
  <si>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</si>
  <si>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</si>
  <si>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</si>
  <si>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</si>
  <si>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</si>
  <si>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</si>
  <si>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</si>
  <si>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</si>
  <si>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</si>
  <si>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</si>
  <si>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</si>
  <si>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</si>
  <si>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</si>
  <si>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</si>
  <si>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</si>
  <si>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</si>
  <si>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</si>
  <si>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</si>
  <si>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</si>
  <si>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</si>
  <si>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</si>
  <si>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</si>
  <si>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</si>
  <si>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</si>
  <si>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</si>
  <si>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</si>
  <si>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</si>
  <si>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</si>
  <si>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</si>
  <si>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</si>
  <si>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</si>
  <si>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</si>
  <si>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</si>
  <si>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</si>
  <si>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</si>
  <si>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</si>
  <si>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</si>
  <si>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</si>
  <si>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</si>
  <si>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</si>
  <si>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</si>
  <si>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</si>
  <si>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</si>
  <si>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</si>
  <si>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</si>
  <si>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</si>
  <si>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</si>
  <si>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</si>
  <si>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</si>
  <si>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</si>
  <si>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</si>
  <si>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</si>
  <si>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</si>
  <si>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</si>
  <si>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</si>
  <si>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</si>
  <si>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</si>
  <si>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</si>
  <si>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</si>
  <si>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</si>
  <si>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</si>
  <si>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</si>
  <si>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</si>
  <si>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</si>
  <si>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</si>
  <si>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</si>
  <si>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</si>
  <si>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</si>
  <si>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</si>
  <si>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</si>
  <si>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</si>
  <si>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</si>
  <si>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</si>
  <si>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</si>
  <si>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</si>
  <si>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</si>
  <si>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</si>
  <si>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</si>
  <si>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</si>
  <si>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</si>
  <si>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</si>
  <si>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</si>
  <si>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</si>
  <si>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</si>
  <si>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</si>
  <si>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</si>
  <si>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</si>
  <si>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</si>
  <si>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</si>
  <si>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</si>
  <si>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</si>
  <si>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</si>
  <si>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</si>
  <si>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</si>
  <si>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</si>
  <si>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</si>
  <si>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</si>
  <si>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</si>
  <si>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</si>
  <si>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</si>
  <si>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</si>
  <si>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</si>
  <si>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</si>
  <si>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</si>
  <si>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</si>
  <si>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</si>
  <si>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</si>
  <si>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</si>
  <si>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</si>
  <si>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</si>
  <si>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</si>
  <si>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</si>
  <si>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</si>
  <si>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</si>
  <si>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</si>
  <si>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</si>
  <si>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</si>
  <si>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</si>
  <si>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</si>
  <si>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</si>
  <si>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</si>
  <si>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</si>
  <si>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</si>
  <si>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</si>
  <si>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</si>
  <si>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</si>
  <si>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</si>
  <si>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</si>
  <si>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</si>
  <si>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</si>
  <si>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</si>
  <si>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</si>
  <si>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</si>
  <si>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</si>
  <si>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</si>
  <si>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</si>
  <si>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</si>
  <si>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</si>
  <si>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</si>
  <si>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</si>
  <si>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</si>
  <si>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</si>
  <si>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</si>
  <si>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</si>
  <si>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</si>
  <si>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</si>
  <si>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</si>
  <si>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</si>
  <si>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</si>
  <si>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</si>
  <si>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</si>
  <si>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</si>
  <si>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</si>
  <si>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</si>
  <si>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</si>
  <si>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</si>
  <si>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</si>
  <si>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</si>
  <si>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</si>
  <si>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</si>
  <si>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</si>
  <si>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</si>
  <si>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</si>
  <si>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</si>
  <si>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</si>
  <si>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</si>
  <si>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</si>
  <si>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</si>
  <si>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</si>
  <si>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</si>
  <si>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</si>
  <si>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</si>
  <si>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</si>
  <si>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</si>
  <si>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</si>
  <si>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</si>
  <si>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</si>
  <si>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</si>
  <si>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</si>
  <si>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</si>
  <si>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</si>
  <si>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</si>
  <si>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</si>
  <si>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</si>
  <si>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</si>
  <si>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</si>
  <si>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</si>
  <si>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</si>
  <si>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</si>
  <si>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</si>
  <si>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</si>
  <si>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</si>
  <si>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</si>
  <si>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</si>
  <si>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</si>
  <si>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</si>
  <si>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</si>
  <si>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</si>
  <si>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</si>
  <si>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</si>
  <si>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</si>
  <si>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</si>
  <si>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</si>
  <si>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</si>
  <si>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</si>
  <si>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</si>
  <si>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</si>
  <si>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</si>
  <si>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</si>
  <si>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</si>
  <si>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</si>
  <si>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</si>
  <si>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</si>
  <si>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</si>
  <si>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</si>
  <si>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</si>
  <si>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</si>
  <si>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</si>
  <si>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</si>
  <si>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</si>
  <si>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</si>
  <si>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</si>
  <si>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</si>
  <si>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</si>
  <si>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</si>
  <si>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</si>
  <si>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</si>
  <si>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</si>
  <si>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</si>
  <si>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</si>
  <si>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</si>
  <si>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</si>
  <si>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</si>
  <si>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</si>
  <si>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</si>
  <si>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</si>
  <si>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</si>
  <si>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</si>
  <si>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</si>
  <si>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</si>
  <si>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</si>
  <si>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</si>
  <si>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</si>
  <si>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</si>
  <si>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</si>
  <si>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</si>
  <si>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</si>
  <si>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</si>
  <si>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</si>
  <si>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</si>
  <si>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</si>
  <si>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</si>
  <si>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</si>
  <si>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</si>
  <si>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</si>
  <si>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</si>
  <si>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</si>
  <si>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</si>
  <si>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</si>
  <si>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</si>
  <si>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</si>
  <si>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</si>
  <si>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</si>
  <si>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</si>
  <si>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</si>
  <si>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</si>
  <si>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</si>
  <si>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</si>
  <si>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</si>
  <si>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</si>
  <si>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</si>
  <si>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</si>
  <si>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</si>
  <si>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</si>
  <si>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</si>
  <si>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</si>
  <si>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</si>
  <si>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</si>
  <si>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</si>
  <si>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</si>
  <si>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</si>
  <si>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</si>
  <si>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</si>
  <si>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</si>
  <si>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</si>
  <si>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</si>
  <si>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</si>
  <si>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</si>
  <si>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</si>
  <si>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</si>
  <si>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</si>
  <si>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</si>
  <si>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</si>
  <si>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</si>
  <si>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</si>
  <si>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</si>
  <si>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</si>
  <si>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</si>
  <si>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</si>
  <si>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</si>
  <si>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</si>
  <si>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</si>
  <si>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</si>
  <si>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</si>
  <si>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</si>
  <si>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</si>
  <si>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</si>
  <si>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</si>
  <si>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</si>
  <si>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</si>
  <si>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</si>
  <si>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</si>
  <si>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</si>
  <si>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</si>
  <si>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</si>
  <si>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</si>
  <si>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</si>
  <si>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</si>
  <si>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</si>
  <si>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</si>
  <si>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</si>
  <si>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</si>
  <si>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</si>
  <si>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</si>
  <si>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</si>
  <si>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</si>
  <si>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</si>
  <si>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</si>
  <si>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</si>
  <si>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</si>
  <si>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</si>
  <si>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</si>
  <si>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</si>
  <si>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</si>
  <si>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</si>
  <si>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</si>
  <si>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</si>
  <si>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</si>
  <si>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</si>
  <si>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</si>
  <si>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</si>
  <si>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</si>
  <si>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</si>
  <si>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</si>
  <si>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</si>
  <si>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</si>
  <si>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</si>
  <si>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</si>
  <si>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</si>
  <si>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</si>
  <si>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</si>
  <si>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</si>
  <si>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</si>
  <si>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</si>
  <si>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</si>
  <si>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</si>
  <si>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</si>
  <si>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</si>
  <si>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</si>
  <si>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</si>
  <si>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</si>
  <si>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</si>
  <si>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</si>
  <si>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</si>
  <si>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</si>
  <si>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</si>
  <si>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</si>
  <si>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</si>
  <si>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</si>
  <si>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</si>
  <si>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</si>
  <si>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</si>
  <si>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</si>
  <si>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</si>
  <si>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</si>
  <si>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</si>
  <si>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</si>
  <si>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</si>
  <si>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</si>
  <si>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</si>
  <si>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</si>
  <si>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</si>
  <si>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</si>
  <si>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</si>
  <si>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</si>
  <si>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</si>
  <si>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</si>
  <si>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</si>
  <si>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</si>
  <si>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</si>
  <si>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</si>
  <si>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</si>
  <si>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</si>
  <si>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</si>
  <si>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</si>
  <si>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</si>
  <si>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</si>
  <si>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</si>
  <si>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</si>
  <si>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</si>
  <si>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</si>
  <si>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</si>
  <si>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</si>
  <si>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</si>
  <si>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</si>
  <si>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</si>
  <si>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</si>
  <si>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</si>
  <si>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</si>
  <si>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</si>
  <si>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</si>
  <si>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</si>
  <si>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</si>
  <si>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</si>
  <si>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</si>
  <si>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</si>
  <si>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</si>
  <si>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</si>
  <si>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</si>
  <si>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</si>
  <si>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</si>
  <si>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</si>
  <si>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</si>
  <si>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</si>
  <si>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</si>
  <si>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</si>
  <si>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</si>
  <si>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</si>
  <si>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</si>
  <si>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</si>
  <si>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</si>
  <si>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</si>
  <si>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</si>
  <si>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</si>
  <si>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</si>
  <si>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</si>
  <si>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</si>
  <si>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</si>
  <si>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</si>
  <si>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</si>
  <si>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</si>
  <si>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</si>
  <si>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</si>
  <si>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</si>
  <si>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</si>
  <si>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</si>
  <si>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</si>
  <si>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</si>
  <si>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</si>
  <si>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</si>
  <si>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</si>
  <si>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</si>
  <si>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</si>
  <si>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</si>
  <si>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</si>
  <si>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</si>
  <si>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</si>
  <si>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</si>
  <si>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</si>
  <si>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</si>
  <si>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</si>
  <si>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</si>
  <si>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</si>
  <si>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</si>
  <si>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</si>
  <si>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</si>
  <si>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</si>
  <si>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</si>
  <si>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</si>
  <si>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</si>
  <si>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</si>
  <si>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</si>
  <si>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</si>
  <si>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</si>
  <si>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</si>
  <si>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</si>
  <si>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</si>
  <si>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</si>
  <si>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</si>
  <si>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</si>
  <si>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</si>
  <si>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</si>
  <si>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</si>
  <si>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</si>
  <si>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</si>
  <si>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</si>
  <si>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</si>
  <si>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</si>
  <si>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</si>
  <si>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</si>
  <si>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</si>
  <si>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</si>
  <si>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</si>
  <si>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</si>
  <si>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</si>
  <si>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</si>
  <si>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</si>
  <si>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</si>
  <si>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</si>
  <si>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</si>
  <si>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</si>
  <si>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</si>
  <si>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</si>
  <si>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</si>
  <si>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</si>
  <si>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</si>
  <si>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</si>
  <si>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</si>
  <si>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</si>
  <si>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</si>
  <si>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</si>
  <si>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</si>
  <si>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</si>
  <si>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</si>
  <si>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</si>
  <si>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</si>
  <si>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</si>
  <si>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</si>
  <si>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</si>
  <si>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</si>
  <si>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</si>
  <si>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</si>
  <si>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</si>
  <si>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</si>
  <si>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</si>
  <si>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</si>
  <si>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</si>
  <si>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</si>
  <si>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</si>
  <si>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</si>
  <si>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</si>
  <si>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</si>
  <si>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</si>
  <si>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</si>
  <si>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</si>
  <si>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</si>
  <si>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</si>
  <si>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</si>
  <si>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</si>
  <si>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</si>
  <si>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</si>
  <si>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</si>
  <si>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</si>
  <si>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</si>
  <si>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</si>
  <si>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</si>
  <si>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</si>
  <si>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</si>
  <si>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</si>
  <si>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</si>
  <si>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</si>
  <si>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</si>
  <si>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</si>
  <si>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</si>
  <si>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</si>
  <si>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</si>
  <si>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</si>
  <si>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</si>
  <si>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</si>
  <si>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</si>
  <si>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</si>
  <si>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</si>
  <si>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</si>
  <si>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</si>
  <si>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</si>
  <si>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</si>
  <si>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</si>
  <si>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</si>
  <si>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</si>
  <si>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</si>
  <si>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</si>
  <si>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</si>
  <si>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</si>
  <si>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</si>
  <si>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</si>
  <si>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</si>
  <si>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</si>
  <si>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</si>
  <si>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</si>
  <si>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</si>
  <si>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</si>
  <si>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</si>
  <si>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</si>
  <si>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</si>
  <si>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</si>
  <si>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</si>
  <si>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</si>
  <si>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</si>
  <si>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</si>
  <si>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</si>
  <si>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</si>
  <si>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</si>
  <si>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</si>
  <si>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</si>
  <si>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</si>
  <si>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</si>
  <si>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</si>
  <si>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</si>
  <si>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</si>
  <si>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</si>
  <si>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</si>
  <si>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</si>
  <si>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</si>
  <si>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</si>
  <si>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</si>
  <si>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</si>
  <si>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</si>
  <si>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</si>
  <si>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</si>
  <si>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</si>
  <si>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</si>
  <si>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</si>
  <si>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</si>
  <si>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</si>
  <si>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</si>
  <si>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</si>
  <si>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</si>
  <si>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</si>
  <si>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</si>
  <si>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</si>
  <si>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</si>
  <si>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</si>
  <si>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</si>
  <si>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</si>
  <si>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</si>
  <si>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</si>
  <si>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</si>
  <si>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</si>
  <si>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</si>
  <si>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</si>
  <si>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</si>
  <si>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</si>
  <si>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</si>
  <si>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</si>
  <si>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</si>
  <si>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</si>
  <si>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</si>
  <si>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</si>
  <si>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</si>
  <si>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</si>
  <si>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</si>
  <si>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</si>
  <si>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</si>
  <si>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</si>
  <si>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</si>
  <si>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</si>
  <si>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</si>
  <si>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</si>
  <si>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</si>
  <si>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</si>
  <si>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</si>
  <si>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</si>
  <si>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</si>
  <si>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</si>
  <si>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</si>
  <si>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</si>
  <si>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</si>
  <si>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</si>
  <si>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</si>
  <si>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</si>
  <si>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</si>
  <si>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</si>
  <si>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</si>
  <si>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</si>
  <si>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</si>
  <si>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</si>
  <si>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</si>
  <si>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</si>
  <si>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</si>
  <si>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</si>
  <si>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</si>
  <si>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</si>
  <si>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</si>
  <si>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</si>
  <si>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</si>
  <si>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</si>
  <si>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</si>
  <si>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</si>
  <si>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</si>
  <si>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</si>
  <si>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</si>
  <si>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</si>
  <si>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</si>
  <si>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</si>
  <si>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</si>
  <si>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</si>
  <si>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</si>
  <si>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</si>
  <si>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</si>
  <si>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</si>
  <si>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</si>
  <si>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</si>
  <si>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</si>
  <si>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</si>
  <si>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</si>
  <si>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</si>
  <si>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</si>
  <si>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</si>
  <si>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</si>
  <si>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</si>
  <si>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</si>
  <si>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</si>
  <si>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</si>
  <si>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</si>
  <si>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</si>
  <si>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</si>
  <si>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</si>
  <si>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</si>
  <si>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</si>
  <si>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</si>
  <si>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</si>
  <si>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</si>
  <si>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</si>
  <si>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</si>
  <si>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</si>
  <si>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</si>
  <si>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</si>
  <si>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</si>
  <si>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</si>
  <si>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</si>
  <si>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</si>
  <si>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</si>
  <si>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</si>
  <si>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</si>
  <si>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</si>
  <si>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</si>
  <si>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</si>
  <si>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</si>
  <si>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</si>
  <si>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</si>
  <si>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</si>
  <si>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</si>
  <si>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</si>
  <si>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</si>
  <si>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</si>
  <si>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</si>
  <si>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</si>
  <si>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</si>
  <si>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</si>
  <si>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</si>
  <si>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</si>
  <si>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</si>
  <si>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</si>
  <si>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</si>
  <si>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</si>
  <si>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</si>
  <si>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</si>
  <si>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</si>
  <si>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</si>
  <si>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</si>
  <si>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</si>
  <si>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</si>
  <si>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</si>
  <si>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</si>
  <si>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</si>
  <si>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</si>
  <si>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</si>
  <si>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</si>
  <si>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</si>
  <si>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</si>
  <si>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</si>
  <si>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</si>
  <si>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</si>
  <si>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</si>
  <si>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</si>
  <si>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</si>
  <si>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</si>
  <si>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</si>
  <si>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</si>
  <si>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</si>
  <si>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</si>
  <si>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</si>
  <si>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</si>
  <si>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</si>
  <si>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</si>
  <si>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</si>
  <si>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</si>
  <si>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</si>
  <si>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</si>
  <si>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</si>
  <si>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</si>
  <si>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</si>
  <si>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</si>
  <si>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</si>
  <si>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</si>
  <si>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</si>
  <si>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</si>
  <si>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</si>
  <si>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</si>
  <si>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</si>
  <si>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</si>
  <si>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</si>
  <si>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</si>
  <si>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</si>
  <si>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</si>
  <si>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</si>
  <si>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</si>
  <si>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</si>
  <si>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</si>
  <si>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</si>
  <si>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</si>
  <si>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</si>
  <si>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</si>
  <si>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</si>
  <si>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</si>
  <si>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</si>
  <si>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</si>
  <si>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</si>
  <si>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</si>
  <si>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</si>
  <si>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</si>
  <si>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</si>
  <si>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</si>
  <si>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</si>
  <si>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</si>
  <si>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</si>
  <si>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</si>
  <si>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</si>
  <si>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</si>
  <si>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</si>
  <si>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</si>
  <si>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</si>
  <si>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</si>
  <si>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</si>
  <si>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</si>
  <si>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</si>
  <si>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</si>
  <si>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</si>
  <si>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</si>
  <si>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</si>
  <si>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</si>
  <si>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</si>
  <si>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</si>
  <si>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</si>
  <si>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</si>
  <si>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</si>
  <si>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</si>
  <si>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</si>
  <si>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</si>
  <si>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</si>
  <si>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</si>
  <si>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</si>
  <si>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</si>
  <si>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</si>
  <si>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</si>
  <si>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</si>
  <si>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</si>
  <si>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</si>
  <si>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</si>
  <si>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</si>
  <si>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</si>
  <si>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</si>
  <si>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</si>
  <si>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</si>
  <si>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</si>
  <si>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</si>
  <si>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</si>
  <si>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</si>
  <si>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</si>
  <si>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</si>
  <si>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</si>
  <si>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</si>
  <si>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</si>
  <si>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</si>
  <si>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</si>
  <si>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</si>
  <si>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</si>
  <si>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</si>
  <si>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</si>
  <si>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</si>
  <si>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</si>
  <si>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</si>
  <si>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</si>
  <si>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</si>
  <si>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</si>
  <si>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</si>
  <si>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</si>
  <si>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</si>
  <si>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</si>
  <si>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</si>
  <si>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</si>
  <si>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</si>
  <si>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</si>
  <si>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</si>
  <si>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</si>
  <si>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</si>
  <si>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</si>
  <si>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</si>
  <si>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</si>
  <si>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</si>
  <si>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</si>
  <si>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</si>
  <si>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</si>
  <si>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</si>
  <si>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</si>
  <si>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</si>
  <si>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</si>
  <si>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</si>
  <si>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</si>
  <si>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</si>
  <si>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</si>
  <si>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</si>
  <si>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</si>
  <si>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</si>
  <si>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</si>
  <si>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</si>
  <si>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</si>
  <si>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</si>
  <si>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</si>
  <si>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</si>
  <si>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</si>
  <si>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</si>
  <si>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</si>
  <si>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</si>
  <si>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</si>
  <si>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</si>
  <si>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</si>
  <si>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</si>
  <si>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</si>
  <si>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</si>
  <si>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</si>
  <si>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</si>
  <si>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</si>
  <si>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</si>
  <si>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</si>
  <si>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</si>
  <si>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</si>
  <si>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</si>
  <si>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</si>
  <si>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</si>
  <si>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</si>
  <si>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</si>
  <si>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</si>
  <si>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</si>
  <si>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</si>
  <si>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</si>
  <si>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</si>
  <si>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</si>
  <si>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</si>
  <si>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</si>
  <si>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</si>
  <si>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</si>
  <si>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</si>
  <si>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</si>
  <si>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</si>
  <si>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</si>
  <si>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</si>
  <si>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</si>
  <si>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</si>
  <si>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</si>
  <si>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</si>
  <si>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</si>
  <si>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</si>
  <si>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</si>
  <si>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</si>
  <si>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</si>
  <si>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</si>
  <si>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</si>
  <si>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</si>
  <si>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</si>
  <si>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</si>
  <si>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</si>
  <si>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</si>
  <si>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</si>
  <si>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</si>
  <si>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</si>
  <si>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</si>
  <si>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</si>
  <si>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</si>
  <si>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</si>
  <si>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</si>
  <si>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</si>
  <si>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</si>
  <si>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</si>
  <si>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</si>
  <si>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</si>
  <si>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</si>
  <si>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</si>
  <si>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</si>
  <si>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</si>
  <si>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</si>
  <si>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</si>
  <si>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</si>
  <si>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</si>
  <si>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</si>
  <si>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</si>
  <si>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</si>
  <si>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</si>
  <si>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</si>
  <si>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</si>
  <si>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</si>
  <si>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</si>
  <si>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</si>
  <si>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</si>
  <si>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</si>
  <si>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</si>
  <si>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</si>
  <si>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</si>
  <si>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</si>
  <si>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</si>
  <si>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</si>
  <si>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</si>
  <si>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</si>
  <si>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</si>
  <si>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</si>
  <si>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</si>
  <si>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</si>
  <si>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</si>
  <si>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</si>
  <si>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</si>
  <si>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</si>
  <si>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</si>
  <si>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</si>
  <si>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</si>
  <si>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</si>
  <si>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</si>
  <si>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</si>
  <si>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</si>
  <si>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</si>
  <si>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</si>
  <si>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</si>
  <si>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</si>
  <si>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</si>
  <si>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</si>
  <si>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</si>
  <si>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</si>
  <si>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</si>
  <si>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</si>
  <si>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</si>
  <si>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</si>
  <si>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</si>
  <si>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</si>
  <si>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</si>
  <si>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</si>
  <si>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</si>
  <si>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</si>
  <si>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</si>
  <si>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</si>
  <si>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</si>
  <si>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</si>
  <si>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</si>
  <si>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</si>
  <si>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</si>
  <si>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</si>
  <si>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</si>
  <si>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</si>
  <si>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</si>
  <si>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</si>
  <si>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</si>
  <si>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</si>
  <si>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</si>
  <si>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</si>
  <si>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</si>
  <si>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</si>
  <si>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</si>
  <si>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</si>
  <si>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</si>
  <si>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</si>
  <si>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</si>
  <si>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</si>
  <si>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</si>
  <si>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</si>
  <si>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</si>
  <si>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</si>
  <si>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</si>
  <si>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</si>
  <si>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</si>
  <si>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</si>
  <si>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</si>
  <si>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</si>
  <si>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</si>
  <si>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</si>
  <si>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</si>
  <si>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</si>
  <si>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</si>
  <si>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</si>
  <si>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</si>
  <si>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</si>
  <si>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</si>
  <si>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</si>
  <si>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</si>
  <si>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</si>
  <si>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</si>
  <si>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</si>
  <si>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</si>
  <si>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</si>
  <si>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</si>
  <si>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</si>
  <si>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</si>
  <si>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</si>
  <si>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</si>
  <si>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</si>
  <si>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</si>
  <si>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</si>
  <si>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</si>
  <si>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</si>
  <si>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</si>
  <si>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</si>
  <si>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</si>
  <si>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</si>
  <si>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</si>
  <si>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</si>
  <si>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</si>
  <si>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</si>
  <si>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</si>
  <si>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</si>
  <si>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</si>
  <si>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</si>
  <si>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</si>
  <si>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</si>
  <si>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</si>
  <si>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</si>
  <si>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</si>
  <si>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</si>
  <si>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</si>
  <si>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</si>
  <si>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</si>
  <si>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</si>
  <si>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</si>
  <si>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</si>
  <si>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</si>
  <si>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</si>
  <si>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</si>
  <si>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</si>
  <si>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</si>
  <si>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</si>
  <si>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</si>
  <si>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</si>
  <si>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</si>
  <si>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</si>
  <si>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</si>
  <si>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</si>
  <si>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</si>
  <si>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</si>
  <si>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</si>
  <si>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</si>
  <si>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</si>
  <si>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</si>
  <si>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</si>
  <si>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</si>
  <si>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</si>
  <si>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</si>
  <si>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</si>
  <si>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</si>
  <si>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</si>
  <si>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</si>
  <si>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</si>
  <si>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</si>
  <si>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</si>
  <si>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</si>
  <si>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</si>
  <si>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</si>
  <si>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</si>
  <si>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</si>
  <si>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</si>
  <si>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</si>
  <si>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</si>
  <si>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</si>
  <si>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</si>
  <si>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</si>
  <si>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</si>
  <si>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</si>
  <si>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</si>
  <si>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</si>
  <si>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</si>
  <si>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</si>
  <si>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</si>
  <si>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</si>
  <si>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</si>
  <si>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</si>
  <si>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</si>
  <si>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</si>
  <si>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</si>
  <si>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</si>
  <si>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</si>
  <si>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</si>
  <si>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</si>
  <si>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</si>
  <si>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</si>
  <si>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</si>
  <si>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</si>
  <si>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</si>
  <si>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</si>
  <si>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</si>
  <si>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</si>
  <si>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</si>
  <si>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</si>
  <si>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</si>
  <si>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</si>
  <si>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</si>
  <si>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</si>
  <si>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</si>
  <si>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</si>
  <si>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</si>
  <si>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</si>
  <si>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</si>
  <si>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</si>
  <si>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</si>
  <si>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</si>
  <si>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</si>
  <si>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</si>
  <si>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</si>
  <si>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</si>
  <si>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</si>
  <si>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</si>
  <si>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</si>
  <si>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</si>
  <si>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</si>
  <si>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</si>
  <si>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</si>
  <si>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</si>
  <si>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</si>
  <si>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</si>
  <si>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</si>
  <si>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</si>
  <si>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</si>
  <si>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</si>
  <si>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</si>
  <si>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</si>
  <si>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</si>
  <si>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</si>
  <si>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</si>
  <si>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</si>
  <si>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</si>
  <si>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</si>
  <si>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</si>
  <si>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</si>
  <si>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</si>
  <si>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</si>
  <si>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</si>
  <si>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</si>
  <si>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</si>
  <si>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</si>
  <si>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</si>
  <si>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</si>
  <si>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</si>
  <si>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</si>
  <si>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</si>
  <si>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</si>
  <si>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</si>
  <si>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</si>
  <si>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</si>
  <si>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</si>
  <si>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</si>
  <si>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</si>
  <si>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</si>
  <si>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</si>
  <si>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</si>
  <si>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</si>
  <si>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</si>
  <si>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</si>
  <si>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</si>
  <si>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</si>
  <si>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</si>
  <si>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</si>
  <si>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</si>
  <si>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</si>
  <si>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</si>
  <si>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</si>
  <si>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</si>
  <si>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</si>
  <si>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</si>
  <si>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</si>
  <si>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</si>
  <si>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</si>
  <si>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</si>
  <si>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</si>
  <si>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</si>
  <si>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</si>
  <si>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</si>
  <si>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</si>
  <si>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</si>
  <si>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</si>
  <si>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</si>
  <si>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</si>
  <si>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</si>
  <si>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</si>
  <si>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</si>
  <si>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</si>
  <si>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</si>
  <si>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</si>
  <si>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</si>
  <si>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</si>
  <si>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</si>
  <si>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</si>
  <si>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</si>
  <si>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</si>
  <si>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</si>
  <si>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</si>
  <si>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</si>
  <si>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</si>
  <si>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</si>
  <si>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</si>
  <si>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</si>
  <si>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</si>
  <si>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</si>
  <si>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</si>
  <si>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</si>
  <si>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</si>
  <si>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</si>
  <si>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</si>
  <si>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</si>
  <si>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</si>
  <si>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</si>
  <si>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</si>
  <si>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</si>
  <si>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</si>
  <si>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</si>
  <si>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</si>
  <si>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</si>
  <si>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</si>
  <si>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</si>
  <si>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</si>
  <si>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</si>
  <si>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</si>
  <si>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</si>
  <si>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</si>
  <si>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</si>
  <si>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</si>
  <si>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</si>
  <si>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</si>
  <si>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</si>
  <si>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</si>
  <si>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</si>
  <si>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</si>
  <si>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</si>
  <si>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</si>
  <si>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</si>
  <si>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</si>
  <si>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</si>
  <si>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</si>
  <si>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</si>
  <si>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</si>
  <si>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</si>
  <si>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</si>
  <si>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</si>
  <si>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</si>
  <si>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</si>
  <si>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</si>
  <si>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</si>
  <si>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</si>
  <si>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</si>
  <si>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</si>
  <si>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</si>
  <si>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</si>
  <si>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</si>
  <si>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</si>
  <si>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</si>
  <si>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</si>
  <si>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</si>
  <si>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</si>
  <si>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</si>
  <si>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</si>
  <si>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</si>
  <si>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</si>
  <si>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</si>
  <si>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</si>
  <si>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</si>
  <si>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</si>
  <si>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</si>
  <si>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</si>
  <si>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</si>
  <si>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</si>
  <si>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</si>
  <si>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</si>
  <si>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</si>
  <si>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</si>
  <si>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</si>
  <si>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</si>
  <si>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</si>
  <si>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</si>
  <si>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</si>
  <si>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</si>
  <si>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</si>
  <si>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</si>
  <si>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</si>
  <si>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</si>
  <si>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</si>
  <si>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</si>
  <si>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</si>
  <si>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</si>
  <si>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</si>
  <si>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</si>
  <si>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</si>
  <si>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</si>
  <si>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</si>
  <si>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</si>
  <si>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</si>
  <si>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</si>
  <si>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</si>
  <si>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</si>
  <si>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</si>
  <si>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</si>
  <si>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</si>
  <si>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</si>
  <si>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</si>
  <si>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</si>
  <si>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</si>
  <si>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</si>
  <si>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</si>
  <si>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</si>
  <si>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</si>
  <si>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</si>
  <si>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</si>
  <si>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</si>
  <si>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</si>
  <si>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</si>
  <si>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</si>
  <si>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</si>
  <si>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</si>
  <si>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</si>
  <si>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</si>
  <si>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</si>
  <si>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</si>
  <si>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</si>
  <si>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</si>
  <si>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</si>
  <si>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</si>
  <si>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</si>
  <si>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</si>
  <si>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</si>
  <si>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</si>
  <si>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</si>
  <si>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</si>
  <si>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</si>
  <si>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</si>
  <si>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</si>
  <si>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</si>
  <si>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</si>
  <si>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</si>
  <si>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</si>
  <si>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</si>
  <si>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</si>
  <si>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</si>
  <si>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</si>
  <si>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</si>
  <si>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</si>
  <si>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</si>
  <si>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</si>
  <si>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</si>
  <si>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</si>
  <si>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</si>
  <si>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</si>
  <si>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</si>
  <si>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</si>
  <si>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</si>
  <si>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</si>
  <si>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</si>
  <si>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</si>
  <si>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</si>
  <si>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</si>
  <si>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</si>
  <si>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</si>
  <si>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</si>
  <si>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</si>
  <si>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</si>
  <si>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</si>
  <si>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</si>
  <si>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</si>
  <si>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</si>
  <si>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</si>
  <si>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</si>
  <si>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</si>
  <si>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</si>
  <si>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</si>
  <si>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</si>
  <si>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</si>
  <si>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</si>
  <si>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</si>
  <si>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</si>
  <si>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</si>
  <si>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</si>
  <si>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</si>
  <si>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</si>
  <si>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</si>
  <si>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</si>
  <si>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</si>
  <si>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</si>
  <si>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</si>
  <si>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</si>
  <si>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</si>
  <si>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</si>
  <si>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</si>
  <si>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</si>
  <si>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</si>
  <si>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</si>
  <si>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</si>
  <si>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</si>
  <si>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</si>
  <si>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</si>
  <si>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</si>
  <si>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</si>
  <si>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</si>
  <si>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</si>
  <si>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</si>
  <si>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</si>
  <si>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</si>
  <si>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</si>
  <si>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</si>
  <si>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</si>
  <si>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</si>
  <si>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</si>
  <si>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</si>
  <si>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</si>
  <si>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</si>
  <si>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</si>
  <si>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</si>
  <si>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</si>
  <si>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</si>
  <si>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</si>
  <si>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</si>
  <si>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</si>
  <si>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</si>
  <si>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</si>
  <si>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</si>
  <si>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</si>
  <si>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</si>
  <si>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</si>
  <si>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</si>
  <si>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</si>
  <si>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</si>
  <si>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</si>
  <si>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</si>
  <si>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</si>
  <si>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</si>
  <si>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</si>
  <si>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</si>
  <si>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</si>
  <si>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</si>
  <si>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</si>
  <si>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</si>
  <si>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</si>
  <si>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</si>
  <si>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</si>
  <si>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</si>
  <si>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</si>
  <si>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</si>
  <si>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</si>
  <si>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</si>
  <si>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</si>
  <si>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</si>
  <si>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</si>
  <si>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</si>
  <si>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</si>
  <si>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</si>
  <si>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</si>
  <si>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</si>
  <si>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</si>
  <si>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</si>
  <si>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</si>
  <si>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</si>
  <si>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</si>
  <si>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</si>
  <si>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</si>
  <si>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</si>
  <si>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</si>
  <si>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</si>
  <si>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</si>
  <si>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</si>
  <si>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</si>
  <si>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</si>
  <si>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</si>
  <si>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</si>
  <si>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</si>
  <si>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</si>
  <si>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</si>
  <si>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</si>
  <si>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</si>
  <si>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</si>
  <si>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</si>
  <si>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</si>
  <si>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</si>
  <si>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</si>
  <si>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</si>
  <si>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</si>
  <si>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</si>
  <si>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</si>
  <si>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</si>
  <si>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</si>
  <si>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</si>
  <si>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</si>
  <si>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</si>
  <si>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</si>
  <si>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</si>
  <si>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</si>
  <si>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</si>
  <si>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</si>
  <si>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</si>
  <si>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</si>
  <si>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</si>
  <si>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</si>
  <si>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</si>
  <si>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</si>
  <si>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</si>
  <si>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</si>
  <si>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</si>
  <si>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</si>
  <si>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</si>
  <si>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</si>
  <si>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</si>
  <si>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</si>
  <si>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</si>
  <si>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</si>
  <si>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</si>
  <si>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</si>
  <si>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</si>
  <si>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</si>
  <si>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</si>
  <si>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</si>
  <si>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</si>
  <si>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</si>
  <si>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</si>
  <si>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</si>
  <si>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</si>
  <si>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</si>
  <si>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</si>
  <si>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</si>
  <si>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</si>
  <si>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</si>
  <si>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</si>
  <si>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</si>
  <si>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</si>
  <si>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</si>
  <si>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</si>
  <si>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</si>
  <si>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</si>
  <si>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</si>
  <si>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</si>
  <si>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</si>
  <si>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</si>
  <si>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</si>
  <si>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</si>
  <si>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</si>
  <si>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</si>
  <si>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</si>
  <si>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</si>
  <si>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</si>
  <si>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</si>
  <si>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</si>
  <si>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</si>
  <si>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</si>
  <si>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</si>
  <si>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</si>
  <si>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</si>
  <si>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</si>
  <si>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</si>
  <si>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</si>
  <si>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</si>
  <si>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</si>
  <si>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</si>
  <si>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</si>
  <si>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</si>
  <si>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</si>
  <si>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</si>
  <si>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</si>
  <si>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</si>
  <si>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</si>
  <si>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</si>
  <si>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</si>
  <si>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</si>
  <si>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</si>
  <si>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</si>
  <si>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</si>
  <si>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</si>
  <si>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</si>
  <si>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</si>
  <si>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</si>
  <si>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</si>
  <si>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</si>
  <si>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</si>
  <si>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</si>
  <si>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</si>
  <si>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</si>
  <si>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</si>
  <si>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</si>
  <si>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</si>
  <si>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</si>
  <si>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</si>
  <si>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</si>
  <si>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</si>
  <si>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</si>
  <si>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</si>
  <si>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</si>
  <si>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</si>
  <si>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</si>
  <si>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</si>
  <si>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</si>
  <si>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</si>
  <si>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</si>
  <si>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</si>
  <si>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</si>
  <si>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</si>
  <si>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</si>
  <si>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</si>
  <si>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</si>
  <si>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</si>
  <si>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</si>
  <si>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</si>
  <si>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</si>
  <si>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</si>
  <si>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</si>
  <si>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</si>
  <si>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</si>
  <si>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</si>
  <si>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</si>
  <si>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</si>
  <si>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</si>
  <si>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</si>
  <si>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</si>
  <si>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</si>
  <si>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</si>
  <si>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</si>
  <si>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</si>
  <si>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</si>
  <si>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</si>
  <si>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</si>
  <si>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</si>
  <si>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</si>
  <si>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</si>
  <si>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</si>
  <si>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</si>
  <si>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</si>
  <si>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</si>
  <si>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</si>
  <si>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</si>
  <si>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</si>
  <si>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</si>
  <si>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</si>
  <si>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</si>
  <si>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</si>
  <si>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</si>
  <si>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</si>
  <si>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</si>
  <si>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</si>
  <si>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</si>
  <si>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</si>
  <si>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</si>
  <si>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</si>
  <si>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</si>
  <si>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</si>
  <si>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</si>
  <si>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</si>
  <si>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</si>
  <si>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</si>
  <si>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</si>
  <si>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</si>
  <si>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</si>
  <si>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</si>
  <si>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</si>
  <si>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</si>
  <si>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</si>
  <si>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</si>
  <si>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</si>
  <si>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</si>
  <si>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</si>
  <si>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</si>
  <si>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</si>
  <si>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</si>
  <si>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</si>
  <si>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</si>
  <si>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</si>
  <si>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</si>
  <si>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</si>
  <si>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</si>
  <si>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</si>
  <si>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</si>
  <si>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</si>
  <si>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</si>
  <si>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</si>
  <si>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</si>
  <si>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</si>
  <si>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</si>
  <si>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</si>
  <si>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</si>
  <si>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</si>
  <si>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</si>
  <si>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</si>
  <si>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</si>
  <si>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</si>
  <si>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</si>
  <si>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</si>
  <si>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</si>
  <si>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</si>
  <si>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</si>
  <si>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</si>
  <si>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</si>
  <si>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</si>
  <si>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</si>
  <si>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</si>
  <si>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</si>
  <si>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</si>
  <si>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</si>
  <si>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</si>
  <si>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</si>
  <si>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</si>
  <si>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</si>
  <si>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</si>
  <si>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</si>
  <si>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</si>
  <si>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</si>
  <si>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</si>
  <si>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</si>
  <si>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</si>
  <si>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</si>
  <si>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</si>
  <si>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</si>
  <si>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</si>
  <si>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</si>
  <si>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</si>
  <si>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</si>
  <si>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</si>
  <si>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</si>
  <si>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</si>
  <si>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</si>
  <si>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</si>
  <si>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</si>
  <si>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</si>
  <si>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</si>
  <si>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</si>
  <si>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</si>
  <si>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</si>
  <si>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</si>
  <si>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</si>
  <si>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</si>
  <si>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</si>
  <si>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</si>
  <si>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</si>
  <si>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</si>
  <si>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</si>
  <si>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</si>
  <si>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</si>
  <si>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</si>
  <si>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</si>
  <si>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</si>
  <si>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</si>
  <si>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</si>
  <si>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</si>
  <si>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</si>
  <si>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</si>
  <si>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</si>
  <si>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</si>
  <si>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</si>
  <si>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</si>
  <si>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</si>
  <si>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</si>
  <si>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</si>
  <si>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</si>
  <si>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</si>
  <si>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</si>
  <si>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</si>
  <si>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</si>
  <si>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</si>
  <si>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</si>
  <si>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</si>
  <si>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</si>
  <si>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</si>
  <si>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</si>
  <si>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</si>
  <si>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</si>
  <si>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</si>
  <si>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</si>
  <si>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</si>
  <si>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</si>
  <si>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</si>
  <si>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</si>
  <si>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</si>
  <si>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</si>
  <si>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</si>
  <si>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</si>
  <si>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</si>
  <si>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</si>
  <si>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</si>
  <si>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</si>
  <si>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</si>
  <si>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</si>
  <si>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</si>
  <si>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</si>
  <si>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</si>
  <si>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</si>
  <si>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</si>
  <si>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</si>
  <si>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</si>
  <si>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</si>
  <si>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</si>
  <si>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</si>
  <si>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</si>
  <si>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</si>
  <si>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</si>
  <si>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</si>
  <si>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</si>
  <si>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</si>
  <si>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</si>
  <si>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</si>
  <si>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</si>
  <si>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</si>
  <si>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</si>
  <si>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</si>
  <si>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</si>
  <si>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</si>
  <si>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</si>
  <si>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</si>
  <si>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</si>
  <si>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</si>
  <si>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</si>
  <si>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</si>
  <si>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</si>
  <si>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</si>
  <si>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</si>
  <si>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</si>
  <si>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</si>
  <si>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</si>
  <si>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</si>
  <si>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</si>
  <si>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</si>
  <si>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</si>
  <si>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</si>
  <si>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</si>
  <si>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</si>
  <si>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</si>
  <si>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</si>
  <si>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</si>
  <si>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</si>
  <si>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</si>
  <si>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</si>
  <si>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</si>
  <si>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</si>
  <si>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</si>
  <si>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</si>
  <si>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</si>
  <si>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</si>
  <si>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</si>
  <si>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</si>
  <si>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</si>
  <si>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</si>
  <si>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</si>
  <si>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</si>
  <si>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</si>
  <si>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</si>
  <si>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</si>
  <si>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</si>
  <si>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</si>
  <si>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</si>
  <si>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</si>
  <si>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</si>
  <si>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</si>
  <si>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</si>
  <si>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</si>
  <si>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</si>
  <si>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</si>
  <si>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</si>
  <si>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</si>
  <si>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</si>
  <si>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</si>
  <si>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</si>
  <si>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</si>
  <si>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</si>
  <si>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</si>
  <si>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</si>
  <si>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</si>
  <si>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</si>
  <si>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</si>
  <si>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</si>
  <si>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</si>
  <si>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</si>
  <si>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</si>
  <si>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</si>
  <si>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</si>
  <si>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</si>
  <si>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</si>
  <si>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</si>
  <si>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</si>
  <si>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</si>
  <si>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</si>
  <si>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</si>
  <si>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</si>
  <si>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</si>
  <si>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</si>
  <si>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</si>
  <si>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</si>
  <si>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</si>
  <si>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</si>
  <si>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</si>
  <si>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</si>
  <si>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</si>
  <si>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</si>
  <si>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</si>
  <si>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</si>
  <si>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</si>
  <si>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</si>
  <si>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</si>
  <si>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</si>
  <si>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</si>
  <si>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</si>
  <si>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</si>
  <si>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</si>
  <si>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</si>
  <si>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</si>
  <si>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</si>
  <si>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</si>
  <si>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</si>
  <si>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</si>
  <si>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</si>
  <si>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</si>
  <si>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</si>
  <si>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</si>
  <si>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</si>
  <si>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</si>
  <si>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</si>
  <si>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</si>
  <si>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</si>
  <si>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</si>
  <si>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</si>
  <si>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</si>
  <si>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</si>
  <si>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</si>
  <si>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</si>
  <si>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</si>
  <si>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</si>
  <si>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</si>
  <si>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</si>
  <si>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</si>
  <si>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</si>
  <si>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</si>
  <si>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</si>
  <si>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</si>
  <si>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</si>
  <si>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</si>
  <si>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</si>
  <si>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</si>
  <si>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</si>
  <si>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</si>
  <si>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</si>
  <si>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</si>
  <si>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</si>
  <si>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</si>
  <si>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</si>
  <si>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</si>
  <si>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</si>
  <si>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</si>
  <si>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</si>
  <si>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</si>
  <si>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</si>
  <si>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</si>
  <si>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</si>
  <si>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</si>
  <si>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</si>
  <si>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</si>
  <si>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</si>
  <si>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</si>
  <si>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</si>
  <si>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</si>
  <si>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</si>
  <si>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</si>
  <si>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</si>
  <si>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</si>
  <si>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</si>
  <si>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</si>
  <si>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</si>
  <si>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</si>
  <si>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</si>
  <si>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</si>
  <si>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</si>
  <si>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</si>
  <si>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</si>
  <si>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</si>
  <si>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</si>
  <si>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</si>
  <si>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</si>
  <si>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</si>
  <si>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</si>
  <si>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</si>
  <si>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</si>
  <si>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</si>
  <si>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</si>
  <si>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</si>
  <si>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</si>
  <si>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</si>
  <si>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</si>
  <si>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</si>
  <si>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</si>
  <si>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</si>
  <si>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</si>
  <si>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</si>
  <si>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</si>
  <si>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</si>
  <si>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</si>
  <si>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</si>
  <si>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</si>
  <si>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</si>
  <si>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</si>
  <si>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</si>
  <si>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</si>
  <si>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</si>
  <si>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</si>
  <si>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</si>
  <si>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</si>
  <si>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</si>
  <si>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</si>
  <si>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</si>
  <si>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</si>
  <si>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</si>
  <si>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</si>
  <si>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</si>
  <si>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</si>
  <si>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</si>
  <si>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</si>
  <si>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</si>
  <si>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</si>
  <si>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</si>
  <si>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</si>
  <si>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</si>
  <si>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</si>
  <si>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</si>
  <si>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</si>
  <si>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</si>
  <si>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</si>
  <si>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</si>
  <si>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</si>
  <si>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</si>
  <si>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</si>
  <si>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</si>
  <si>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</si>
  <si>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</si>
  <si>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</si>
  <si>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</si>
  <si>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</si>
  <si>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</si>
  <si>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</si>
  <si>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</si>
  <si>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</si>
  <si>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</si>
  <si>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</si>
  <si>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</si>
  <si>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</si>
  <si>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</si>
  <si>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</si>
  <si>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</si>
  <si>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</si>
  <si>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</si>
  <si>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</si>
  <si>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</si>
  <si>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</si>
  <si>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</si>
  <si>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</si>
  <si>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</si>
  <si>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</si>
  <si>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</si>
  <si>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</si>
  <si>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</si>
  <si>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</si>
  <si>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</si>
  <si>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</si>
  <si>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</si>
  <si>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</si>
  <si>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</si>
  <si>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</si>
  <si>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</si>
  <si>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</si>
  <si>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</si>
  <si>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</si>
  <si>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</si>
  <si>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</si>
  <si>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</si>
  <si>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</si>
  <si>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</si>
  <si>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</si>
  <si>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</si>
  <si>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</si>
  <si>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</si>
  <si>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</si>
  <si>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</si>
  <si>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</si>
  <si>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</si>
  <si>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</si>
  <si>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</si>
  <si>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</si>
  <si>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</si>
  <si>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</si>
  <si>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</si>
  <si>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</si>
  <si>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</si>
  <si>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</si>
  <si>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</si>
  <si>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</si>
  <si>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</si>
  <si>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</si>
  <si>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</si>
  <si>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</si>
  <si>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</si>
  <si>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</si>
  <si>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</si>
  <si>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</si>
  <si>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</si>
  <si>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</si>
  <si>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</si>
  <si>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</si>
  <si>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</si>
  <si>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</si>
  <si>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</si>
  <si>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</si>
  <si>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</si>
  <si>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</si>
  <si>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</si>
  <si>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</si>
  <si>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</si>
  <si>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</si>
  <si>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</si>
  <si>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</si>
  <si>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</si>
  <si>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</si>
  <si>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</si>
  <si>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</si>
  <si>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</si>
  <si>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</si>
  <si>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</si>
  <si>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</si>
  <si>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</si>
  <si>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</si>
  <si>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</si>
  <si>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</si>
  <si>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</si>
  <si>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</si>
  <si>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</si>
  <si>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</si>
  <si>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</si>
  <si>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</si>
  <si>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</si>
  <si>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</si>
  <si>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</si>
  <si>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</si>
  <si>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</si>
  <si>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</si>
  <si>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</si>
  <si>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</si>
  <si>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</si>
  <si>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</si>
  <si>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</si>
  <si>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</si>
  <si>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</si>
  <si>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</si>
  <si>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</si>
  <si>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</si>
  <si>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</si>
  <si>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</si>
  <si>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</si>
  <si>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</si>
  <si>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</si>
  <si>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</si>
  <si>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</si>
  <si>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</si>
  <si>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</si>
  <si>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</si>
  <si>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</si>
  <si>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</si>
  <si>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</si>
  <si>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</si>
  <si>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</si>
  <si>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</si>
  <si>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</si>
  <si>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</si>
  <si>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</si>
  <si>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</si>
  <si>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</si>
  <si>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</si>
  <si>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</si>
  <si>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</si>
  <si>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</si>
  <si>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</si>
  <si>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</si>
  <si>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</si>
  <si>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</si>
  <si>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</si>
  <si>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</si>
  <si>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</si>
  <si>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</si>
  <si>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</si>
  <si>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</si>
  <si>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</si>
  <si>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</si>
  <si>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</si>
  <si>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</si>
  <si>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</si>
  <si>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</si>
  <si>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</si>
  <si>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</si>
  <si>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</si>
  <si>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</si>
  <si>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</si>
  <si>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</si>
  <si>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</si>
  <si>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</si>
  <si>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</si>
  <si>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</si>
  <si>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</si>
  <si>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</si>
  <si>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</si>
  <si>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</si>
  <si>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</si>
  <si>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</si>
  <si>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</si>
  <si>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</si>
  <si>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</si>
  <si>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</si>
  <si>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</si>
  <si>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</si>
  <si>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</si>
  <si>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</si>
  <si>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</si>
  <si>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</si>
  <si>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</si>
  <si>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</si>
  <si>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</si>
  <si>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</si>
  <si>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</si>
  <si>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</si>
  <si>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</si>
  <si>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</si>
  <si>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</si>
  <si>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</si>
  <si>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</si>
  <si>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</si>
  <si>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</si>
  <si>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</si>
  <si>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</si>
  <si>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</si>
  <si>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</si>
  <si>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</si>
  <si>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</si>
  <si>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</si>
  <si>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</si>
  <si>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</si>
  <si>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</si>
  <si>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</si>
  <si>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</si>
  <si>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</si>
  <si>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</si>
  <si>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</si>
  <si>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</si>
  <si>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</si>
  <si>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</si>
  <si>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</si>
  <si>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</si>
  <si>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</si>
  <si>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</si>
  <si>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</si>
  <si>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</si>
  <si>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</si>
  <si>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</si>
  <si>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</si>
  <si>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</si>
  <si>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</si>
  <si>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</si>
  <si>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</si>
  <si>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</si>
  <si>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</si>
  <si>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</si>
  <si>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</si>
  <si>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</si>
  <si>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</si>
  <si>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</si>
  <si>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</si>
  <si>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</si>
  <si>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</si>
  <si>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</si>
  <si>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</si>
  <si>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</si>
  <si>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</si>
  <si>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</si>
  <si>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</si>
  <si>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</si>
  <si>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</si>
  <si>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</si>
  <si>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</si>
  <si>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</si>
  <si>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</si>
  <si>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</si>
  <si>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</si>
  <si>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</si>
  <si>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</si>
  <si>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</si>
  <si>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</si>
  <si>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</si>
  <si>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</si>
  <si>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</si>
  <si>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</si>
  <si>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</si>
  <si>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</si>
  <si>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</si>
  <si>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</si>
  <si>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</si>
  <si>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</si>
  <si>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</si>
  <si>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</si>
  <si>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</si>
  <si>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</si>
  <si>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</si>
  <si>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</si>
  <si>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</si>
  <si>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</si>
  <si>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</si>
  <si>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</si>
  <si>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</si>
  <si>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</si>
  <si>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</si>
  <si>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</si>
  <si>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</si>
  <si>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</si>
  <si>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</si>
  <si>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</si>
  <si>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</si>
  <si>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</si>
  <si>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</si>
  <si>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</si>
  <si>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</si>
  <si>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</si>
  <si>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</si>
  <si>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</si>
  <si>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</si>
  <si>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</si>
  <si>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</si>
  <si>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</si>
  <si>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</si>
  <si>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</si>
  <si>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</si>
  <si>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</si>
  <si>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</si>
  <si>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</si>
  <si>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</si>
  <si>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</si>
  <si>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</si>
  <si>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</si>
  <si>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</si>
  <si>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</si>
  <si>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</si>
  <si>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</si>
  <si>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</si>
  <si>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</si>
  <si>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</si>
  <si>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</si>
  <si>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</si>
  <si>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</si>
  <si>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</si>
  <si>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</si>
  <si>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</si>
  <si>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</si>
  <si>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</si>
  <si>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</si>
  <si>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</si>
  <si>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</si>
  <si>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</si>
  <si>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</si>
  <si>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</si>
  <si>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</si>
  <si>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</si>
  <si>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</si>
  <si>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</si>
  <si>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</si>
  <si>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</si>
  <si>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</si>
  <si>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</si>
  <si>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</si>
  <si>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</si>
  <si>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</si>
  <si>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</si>
  <si>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</si>
  <si>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</si>
  <si>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</si>
  <si>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</si>
  <si>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</si>
  <si>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</si>
  <si>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</si>
  <si>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</si>
  <si>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</si>
  <si>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</si>
  <si>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</si>
  <si>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</si>
  <si>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</si>
  <si>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</si>
  <si>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</si>
  <si>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</si>
  <si>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</si>
  <si>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</si>
  <si>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</si>
  <si>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</si>
  <si>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</si>
  <si>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</si>
  <si>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</si>
  <si>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</si>
  <si>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</si>
  <si>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</si>
  <si>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</si>
  <si>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</si>
  <si>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</si>
  <si>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</si>
  <si>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</si>
  <si>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</si>
  <si>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</si>
  <si>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</si>
  <si>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</si>
  <si>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</si>
  <si>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</si>
  <si>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</si>
  <si>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</si>
  <si>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</si>
  <si>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</si>
  <si>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</si>
  <si>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</si>
  <si>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</si>
  <si>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</si>
  <si>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</si>
  <si>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</si>
  <si>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</si>
  <si>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</si>
  <si>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</si>
  <si>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</si>
  <si>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</si>
  <si>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</si>
  <si>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</si>
  <si>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</si>
  <si>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</si>
  <si>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</si>
  <si>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</si>
  <si>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</si>
  <si>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</si>
  <si>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</si>
  <si>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</si>
  <si>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</si>
  <si>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</si>
  <si>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</si>
  <si>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</si>
  <si>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</si>
  <si>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</si>
  <si>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</si>
  <si>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</si>
  <si>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</si>
  <si>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</si>
  <si>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</si>
  <si>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</si>
  <si>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</si>
  <si>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</si>
  <si>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</si>
  <si>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</si>
  <si>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</si>
  <si>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</si>
  <si>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</si>
  <si>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</si>
  <si>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</si>
  <si>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</si>
  <si>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</si>
  <si>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</si>
  <si>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</si>
  <si>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</si>
  <si>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</si>
  <si>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</si>
  <si>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</si>
  <si>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</si>
  <si>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</si>
  <si>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</si>
  <si>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</si>
  <si>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</si>
  <si>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</si>
  <si>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</si>
  <si>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</si>
  <si>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</si>
  <si>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</si>
  <si>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</si>
  <si>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</si>
  <si>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</si>
  <si>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</si>
  <si>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</si>
  <si>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</si>
  <si>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</si>
  <si>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</si>
  <si>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</si>
  <si>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</si>
  <si>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</si>
  <si>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</si>
  <si>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</si>
  <si>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</si>
  <si>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</si>
  <si>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</si>
  <si>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</si>
  <si>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</si>
  <si>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</si>
  <si>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</si>
  <si>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</si>
  <si>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</si>
  <si>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</si>
  <si>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</si>
  <si>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</si>
  <si>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</si>
  <si>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</si>
  <si>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</si>
  <si>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</si>
  <si>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</si>
  <si>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</si>
  <si>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</si>
  <si>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</si>
  <si>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</si>
  <si>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</si>
  <si>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</si>
  <si>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</si>
  <si>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</si>
  <si>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</si>
  <si>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</si>
  <si>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</si>
  <si>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</si>
  <si>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</si>
  <si>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</si>
  <si>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</si>
  <si>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</si>
  <si>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</si>
  <si>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</si>
  <si>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</si>
  <si>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</si>
  <si>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</si>
  <si>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</si>
  <si>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</si>
  <si>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</si>
  <si>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</si>
  <si>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</si>
  <si>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</si>
  <si>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</si>
  <si>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</si>
  <si>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</si>
  <si>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</si>
  <si>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</si>
  <si>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</si>
  <si>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</si>
  <si>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</si>
  <si>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</si>
  <si>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</si>
  <si>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</si>
  <si>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</si>
  <si>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</si>
  <si>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</si>
  <si>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</si>
  <si>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</si>
  <si>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</si>
  <si>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</si>
  <si>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</si>
  <si>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</si>
  <si>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</si>
  <si>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</si>
  <si>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</si>
  <si>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</si>
  <si>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</si>
  <si>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</si>
  <si>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</si>
  <si>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</si>
  <si>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</si>
  <si>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</si>
  <si>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</si>
  <si>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</si>
  <si>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</si>
  <si>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</si>
  <si>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</si>
  <si>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</si>
  <si>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</si>
  <si>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</si>
  <si>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</si>
  <si>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</si>
  <si>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</si>
  <si>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</si>
  <si>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</si>
  <si>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</si>
  <si>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</si>
  <si>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</si>
  <si>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</si>
  <si>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</si>
  <si>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</si>
  <si>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</si>
  <si>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</si>
  <si>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</si>
  <si>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</si>
  <si>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</si>
  <si>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</si>
  <si>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</si>
  <si>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</si>
  <si>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</si>
  <si>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</si>
  <si>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</si>
  <si>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</si>
  <si>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</si>
  <si>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</si>
  <si>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</si>
  <si>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</si>
  <si>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</si>
  <si>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</si>
  <si>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</si>
  <si>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</si>
  <si>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</si>
  <si>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</si>
  <si>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</si>
  <si>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</si>
  <si>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</si>
  <si>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</si>
  <si>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</si>
  <si>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</si>
  <si>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</si>
  <si>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</si>
  <si>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</si>
  <si>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</si>
  <si>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</si>
  <si>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</si>
  <si>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</si>
  <si>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</si>
  <si>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</si>
  <si>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</si>
  <si>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</si>
  <si>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</si>
  <si>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</si>
  <si>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</si>
  <si>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</si>
  <si>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</si>
  <si>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</si>
  <si>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</si>
  <si>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</si>
  <si>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</si>
  <si>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</si>
  <si>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</si>
  <si>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</si>
  <si>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</si>
  <si>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</si>
  <si>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</si>
  <si>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</si>
  <si>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</si>
  <si>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</si>
  <si>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</si>
  <si>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</si>
  <si>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</si>
  <si>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</si>
  <si>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</si>
  <si>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</si>
  <si>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</si>
  <si>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</si>
  <si>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</si>
  <si>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</si>
  <si>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</si>
  <si>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</si>
  <si>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</si>
  <si>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</si>
  <si>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</si>
  <si>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</si>
  <si>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</si>
  <si>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</si>
  <si>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</si>
  <si>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</si>
  <si>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</si>
  <si>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</si>
  <si>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</si>
  <si>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</si>
  <si>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</si>
  <si>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</si>
  <si>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</si>
  <si>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</si>
  <si>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</si>
  <si>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</si>
  <si>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</si>
  <si>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</si>
  <si>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</si>
  <si>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</si>
  <si>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</si>
  <si>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</si>
  <si>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</si>
  <si>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</si>
  <si>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</si>
  <si>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</si>
  <si>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</si>
  <si>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</si>
  <si>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</si>
  <si>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</si>
  <si>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</si>
  <si>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</si>
  <si>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</si>
  <si>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</si>
  <si>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</si>
  <si>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</si>
  <si>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</si>
  <si>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</si>
  <si>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</si>
  <si>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</si>
  <si>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</si>
  <si>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</si>
  <si>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</si>
  <si>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</si>
  <si>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</si>
  <si>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</si>
  <si>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</si>
  <si>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</si>
  <si>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</si>
  <si>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</si>
  <si>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</si>
  <si>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</si>
  <si>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</si>
  <si>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</si>
  <si>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</si>
  <si>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</si>
  <si>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</si>
  <si>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</si>
  <si>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</si>
  <si>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</si>
  <si>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</si>
  <si>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</si>
  <si>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</si>
  <si>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</si>
  <si>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</si>
  <si>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</si>
  <si>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</si>
  <si>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</si>
  <si>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</si>
  <si>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</si>
  <si>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</si>
  <si>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</si>
  <si>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</si>
  <si>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</si>
  <si>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</si>
  <si>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</si>
  <si>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</si>
  <si>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</si>
  <si>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</si>
  <si>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</si>
  <si>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</si>
  <si>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</si>
  <si>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</si>
  <si>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</si>
  <si>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</si>
  <si>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</si>
  <si>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</si>
  <si>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</si>
  <si>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</si>
  <si>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</si>
  <si>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</si>
  <si>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</si>
  <si>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</si>
  <si>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</si>
  <si>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</si>
  <si>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</si>
  <si>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</si>
  <si>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</si>
  <si>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</si>
  <si>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</si>
  <si>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</si>
  <si>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</si>
  <si>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</si>
  <si>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</si>
  <si>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</si>
  <si>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</si>
  <si>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</si>
  <si>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</si>
  <si>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</si>
  <si>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</si>
  <si>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</si>
  <si>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</si>
  <si>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</si>
  <si>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</si>
  <si>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</si>
  <si>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</si>
  <si>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</si>
  <si>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</si>
  <si>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</si>
  <si>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</si>
  <si>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</si>
  <si>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</si>
  <si>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</si>
  <si>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</si>
  <si>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</si>
  <si>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</si>
  <si>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</si>
  <si>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</si>
  <si>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</si>
  <si>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</si>
  <si>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</si>
  <si>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</si>
  <si>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</si>
  <si>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</si>
  <si>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</si>
  <si>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</si>
  <si>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</si>
  <si>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</si>
  <si>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</si>
  <si>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</si>
  <si>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</si>
  <si>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</si>
  <si>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</si>
  <si>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</si>
  <si>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</si>
  <si>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</si>
  <si>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</si>
  <si>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</si>
  <si>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</si>
  <si>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</si>
  <si>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</si>
  <si>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</si>
  <si>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</si>
  <si>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</si>
  <si>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</si>
  <si>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</si>
  <si>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</si>
  <si>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</si>
  <si>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</si>
  <si>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</si>
  <si>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</si>
  <si>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</si>
  <si>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</si>
  <si>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</si>
  <si>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</si>
  <si>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</si>
  <si>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</si>
  <si>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</si>
  <si>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</si>
  <si>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</si>
  <si>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</si>
  <si>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</si>
  <si>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</si>
  <si>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</si>
  <si>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</si>
  <si>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</si>
  <si>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</si>
  <si>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</si>
  <si>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</si>
  <si>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</si>
  <si>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</si>
  <si>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</si>
  <si>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</si>
  <si>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</si>
  <si>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</si>
  <si>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</si>
  <si>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</si>
  <si>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</si>
  <si>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</si>
  <si>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</si>
  <si>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</si>
  <si>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</si>
  <si>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</si>
  <si>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</si>
  <si>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</si>
  <si>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</si>
  <si>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</si>
  <si>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</si>
  <si>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</si>
  <si>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</si>
  <si>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</si>
  <si>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</si>
  <si>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</si>
  <si>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</si>
  <si>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</si>
  <si>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</si>
  <si>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</si>
  <si>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</si>
  <si>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</si>
  <si>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</si>
  <si>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</si>
  <si>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</si>
  <si>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</si>
  <si>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</si>
  <si>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</si>
  <si>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</si>
  <si>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</si>
  <si>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</si>
  <si>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</si>
  <si>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</si>
  <si>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</si>
  <si>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</si>
  <si>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</si>
  <si>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</si>
  <si>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</si>
  <si>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</si>
  <si>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</si>
  <si>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</si>
  <si>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</si>
  <si>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</si>
  <si>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</si>
  <si>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</si>
  <si>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</si>
  <si>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</si>
  <si>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</si>
  <si>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</si>
  <si>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</si>
  <si>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</si>
  <si>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</si>
  <si>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</si>
  <si>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</si>
  <si>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</si>
  <si>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</si>
  <si>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</si>
  <si>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</si>
  <si>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</si>
  <si>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</si>
  <si>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</si>
  <si>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</si>
  <si>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</si>
  <si>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</si>
  <si>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</si>
  <si>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</si>
  <si>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</si>
  <si>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</si>
  <si>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</si>
  <si>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</si>
  <si>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</si>
  <si>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</si>
  <si>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</si>
  <si>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</si>
  <si>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</si>
  <si>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</si>
  <si>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</si>
  <si>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</si>
  <si>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</si>
  <si>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</si>
  <si>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</si>
  <si>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</si>
  <si>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</si>
  <si>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</si>
  <si>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</si>
  <si>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</si>
  <si>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</si>
  <si>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</si>
  <si>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</si>
  <si>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</si>
  <si>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</si>
  <si>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</si>
  <si>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</si>
  <si>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</si>
  <si>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</si>
  <si>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</si>
  <si>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</si>
  <si>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</si>
  <si>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</si>
  <si>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</si>
  <si>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</si>
  <si>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</si>
  <si>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</si>
  <si>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</si>
  <si>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</si>
  <si>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</si>
  <si>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</si>
  <si>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</si>
  <si>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</si>
  <si>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</si>
  <si>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</si>
  <si>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</si>
  <si>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</si>
  <si>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</si>
  <si>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</si>
  <si>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</si>
  <si>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</si>
  <si>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</si>
  <si>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</si>
  <si>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</si>
  <si>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</si>
  <si>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</si>
  <si>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</si>
  <si>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</si>
  <si>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</si>
  <si>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</si>
  <si>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</si>
  <si>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</si>
  <si>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</si>
  <si>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</si>
  <si>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</si>
  <si>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</si>
  <si>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</si>
  <si>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</si>
  <si>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</si>
  <si>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</si>
  <si>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</si>
  <si>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</si>
  <si>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</si>
  <si>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</si>
  <si>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</si>
  <si>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</si>
  <si>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</si>
  <si>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</si>
  <si>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</si>
  <si>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</si>
  <si>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</si>
  <si>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</si>
  <si>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</si>
  <si>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</si>
  <si>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</si>
  <si>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</si>
  <si>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</si>
  <si>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</si>
  <si>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</si>
  <si>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</si>
  <si>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</si>
  <si>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</si>
  <si>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</si>
  <si>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</si>
  <si>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</si>
  <si>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</si>
  <si>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</si>
  <si>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</si>
  <si>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</si>
  <si>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</si>
  <si>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</si>
  <si>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</si>
  <si>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</si>
  <si>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</si>
  <si>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</si>
  <si>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</si>
  <si>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</si>
  <si>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</si>
  <si>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</si>
  <si>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</si>
  <si>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</si>
  <si>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</si>
  <si>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</si>
  <si>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</si>
  <si>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</si>
  <si>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</si>
  <si>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</si>
  <si>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</si>
  <si>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</si>
  <si>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</si>
  <si>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</si>
  <si>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</si>
  <si>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</si>
  <si>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</si>
  <si>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</si>
  <si>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</si>
  <si>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</si>
  <si>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</si>
  <si>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</si>
  <si>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</si>
  <si>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</si>
  <si>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</si>
  <si>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</si>
  <si>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</si>
  <si>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</si>
  <si>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</si>
  <si>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</si>
  <si>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</si>
  <si>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</si>
  <si>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</si>
  <si>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</si>
  <si>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</si>
  <si>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</si>
  <si>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</si>
  <si>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</si>
  <si>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</si>
  <si>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</si>
  <si>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</si>
  <si>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</si>
  <si>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</si>
  <si>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</si>
  <si>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</si>
  <si>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</si>
  <si>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</si>
  <si>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</si>
  <si>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</si>
  <si>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</si>
  <si>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</si>
  <si>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</si>
  <si>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</si>
  <si>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</si>
  <si>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</si>
  <si>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</si>
  <si>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</si>
  <si>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</si>
  <si>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</si>
  <si>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</si>
  <si>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</si>
  <si>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</si>
  <si>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</si>
  <si>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</si>
  <si>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</si>
  <si>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</si>
  <si>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</si>
  <si>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</si>
  <si>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</si>
  <si>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</si>
  <si>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</si>
  <si>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</si>
  <si>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</si>
  <si>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</si>
  <si>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</si>
  <si>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</si>
  <si>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</si>
  <si>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</si>
  <si>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</si>
  <si>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</si>
  <si>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</si>
  <si>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</si>
  <si>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</si>
  <si>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</si>
  <si>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</si>
  <si>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</si>
  <si>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</si>
  <si>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</si>
  <si>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</si>
  <si>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</si>
  <si>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</si>
  <si>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</si>
  <si>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</si>
  <si>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</si>
  <si>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</si>
  <si>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</si>
  <si>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</si>
  <si>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</si>
  <si>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</si>
  <si>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</si>
  <si>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</si>
  <si>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</si>
  <si>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</si>
  <si>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</si>
  <si>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</si>
  <si>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</si>
  <si>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</si>
  <si>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</si>
  <si>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</si>
  <si>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</si>
  <si>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</si>
  <si>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</si>
  <si>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</si>
  <si>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</si>
  <si>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</si>
  <si>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</si>
  <si>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</si>
  <si>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</si>
  <si>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</si>
  <si>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</si>
  <si>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</si>
  <si>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</si>
  <si>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</si>
  <si>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</si>
  <si>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</si>
  <si>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</si>
  <si>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</si>
  <si>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</si>
  <si>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</si>
  <si>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</si>
  <si>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</si>
  <si>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</si>
  <si>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</si>
  <si>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</si>
  <si>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</si>
  <si>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</si>
  <si>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</si>
  <si>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</si>
  <si>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</si>
  <si>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</si>
  <si>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</si>
  <si>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</si>
  <si>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</si>
  <si>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</si>
  <si>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</si>
  <si>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</si>
  <si>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</si>
  <si>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</si>
  <si>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</si>
  <si>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</si>
  <si>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</si>
  <si>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</si>
  <si>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</si>
  <si>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</si>
  <si>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</si>
  <si>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</si>
  <si>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</si>
  <si>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</si>
  <si>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</si>
  <si>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</si>
  <si>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</si>
  <si>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</si>
  <si>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</si>
  <si>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</si>
  <si>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</si>
  <si>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</si>
  <si>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</si>
  <si>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</si>
  <si>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</si>
  <si>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</si>
  <si>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</si>
  <si>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</si>
  <si>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</si>
  <si>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</si>
  <si>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</si>
  <si>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</si>
  <si>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</si>
  <si>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</si>
  <si>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</si>
  <si>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</si>
  <si>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</si>
  <si>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</si>
  <si>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</si>
  <si>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</si>
  <si>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</si>
  <si>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</si>
  <si>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</si>
  <si>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</si>
  <si>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</si>
  <si>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</si>
  <si>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</si>
  <si>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</si>
  <si>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</si>
  <si>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</si>
  <si>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</si>
  <si>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</si>
  <si>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</si>
  <si>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</si>
  <si>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</si>
  <si>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</si>
  <si>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</si>
  <si>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</si>
  <si>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</si>
  <si>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</si>
  <si>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</si>
  <si>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</si>
  <si>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</si>
  <si>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</si>
  <si>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</si>
  <si>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</si>
  <si>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</si>
  <si>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</si>
  <si>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</si>
  <si>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</si>
  <si>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</si>
  <si>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</si>
  <si>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</si>
  <si>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</si>
  <si>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</si>
  <si>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</si>
  <si>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</si>
  <si>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</si>
  <si>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</si>
  <si>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</si>
  <si>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</si>
  <si>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</si>
  <si>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</si>
  <si>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</si>
  <si>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</si>
  <si>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</si>
  <si>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</si>
  <si>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</si>
  <si>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</si>
  <si>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</si>
  <si>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</si>
  <si>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</si>
  <si>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</si>
  <si>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</si>
  <si>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</si>
  <si>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</si>
  <si>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</si>
  <si>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</si>
  <si>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</si>
  <si>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</si>
  <si>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</si>
  <si>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</si>
  <si>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</si>
  <si>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</si>
  <si>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</si>
  <si>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</si>
  <si>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</si>
  <si>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</si>
  <si>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</si>
  <si>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</si>
  <si>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</si>
  <si>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</si>
  <si>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</si>
  <si>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</si>
  <si>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</si>
  <si>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</si>
  <si>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</si>
  <si>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</si>
  <si>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</si>
  <si>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</si>
  <si>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</si>
  <si>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</si>
  <si>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</si>
  <si>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</si>
  <si>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</si>
  <si>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</si>
  <si>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</si>
  <si>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</si>
  <si>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</si>
  <si>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</si>
  <si>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</si>
  <si>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</si>
  <si>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</si>
  <si>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</si>
  <si>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</si>
  <si>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</si>
  <si>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</si>
  <si>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</si>
  <si>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</si>
  <si>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</si>
  <si>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</si>
  <si>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</si>
  <si>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</si>
  <si>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</si>
  <si>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</si>
  <si>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</si>
  <si>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</si>
  <si>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</si>
  <si>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</si>
  <si>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</si>
  <si>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</si>
  <si>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</si>
  <si>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</si>
  <si>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</si>
  <si>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</si>
  <si>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</si>
  <si>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</si>
  <si>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</si>
  <si>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</si>
  <si>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</si>
  <si>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</si>
  <si>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</si>
  <si>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</si>
  <si>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</si>
  <si>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</si>
  <si>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</si>
  <si>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</si>
  <si>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</si>
  <si>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</si>
  <si>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</si>
  <si>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</si>
  <si>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</si>
  <si>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</si>
  <si>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</si>
  <si>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</si>
  <si>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</si>
  <si>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</si>
  <si>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</si>
  <si>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</si>
  <si>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</si>
  <si>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</si>
  <si>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</si>
  <si>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</si>
  <si>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</si>
  <si>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</si>
  <si>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</si>
  <si>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</si>
  <si>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</si>
  <si>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</si>
  <si>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</si>
  <si>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</si>
  <si>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</si>
  <si>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</si>
  <si>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</si>
  <si>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</si>
  <si>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</si>
  <si>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</si>
  <si>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</si>
  <si>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</si>
  <si>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</si>
  <si>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</si>
  <si>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</si>
  <si>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</si>
  <si>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</si>
  <si>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</si>
  <si>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</si>
  <si>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</si>
  <si>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</si>
  <si>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</si>
  <si>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</si>
  <si>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</si>
  <si>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</si>
  <si>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</si>
  <si>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</si>
  <si>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</si>
  <si>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</si>
  <si>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</si>
  <si>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</si>
  <si>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</si>
  <si>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</si>
  <si>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</si>
  <si>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</si>
  <si>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</si>
  <si>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</si>
  <si>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</si>
  <si>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</si>
  <si>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</si>
  <si>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</si>
  <si>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</si>
  <si>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</si>
  <si>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</si>
  <si>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</si>
  <si>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</si>
  <si>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</si>
  <si>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</si>
  <si>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</si>
  <si>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</si>
  <si>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</si>
  <si>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</si>
  <si>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</si>
  <si>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</si>
  <si>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</si>
  <si>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</si>
  <si>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</si>
  <si>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</si>
  <si>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</si>
  <si>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</si>
  <si>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</si>
  <si>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</si>
  <si>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</si>
  <si>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</si>
  <si>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</si>
  <si>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</si>
  <si>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</si>
  <si>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</si>
  <si>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</si>
  <si>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</si>
  <si>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</si>
  <si>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</si>
  <si>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</si>
  <si>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</si>
  <si>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</si>
  <si>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</si>
  <si>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</si>
  <si>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</si>
  <si>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</si>
  <si>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</si>
  <si>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</si>
  <si>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</si>
  <si>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</si>
  <si>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</si>
  <si>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</si>
  <si>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</si>
  <si>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</si>
  <si>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</si>
  <si>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</si>
  <si>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</si>
  <si>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</si>
  <si>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</si>
  <si>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</si>
  <si>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</si>
  <si>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</si>
  <si>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</si>
  <si>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</si>
  <si>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</si>
  <si>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</si>
  <si>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</si>
  <si>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</si>
  <si>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</si>
  <si>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</si>
  <si>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</si>
  <si>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</si>
  <si>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</si>
  <si>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</si>
  <si>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</si>
  <si>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</si>
  <si>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</si>
  <si>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</si>
  <si>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</si>
  <si>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</si>
  <si>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</si>
  <si>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</si>
  <si>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</si>
  <si>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</si>
  <si>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</si>
  <si>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</si>
  <si>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</si>
  <si>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</si>
  <si>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</si>
  <si>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</si>
  <si>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</si>
  <si>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</si>
  <si>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</si>
  <si>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</si>
  <si>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</si>
  <si>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</si>
  <si>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</si>
  <si>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</si>
  <si>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</si>
  <si>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</si>
  <si>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</si>
  <si>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</si>
  <si>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</si>
  <si>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</si>
  <si>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</si>
  <si>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</si>
  <si>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</si>
  <si>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</si>
  <si>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</si>
  <si>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</si>
  <si>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</si>
  <si>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</si>
  <si>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</si>
  <si>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</si>
  <si>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</si>
  <si>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</si>
  <si>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</si>
  <si>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</si>
  <si>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</si>
  <si>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</si>
  <si>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</si>
  <si>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</si>
  <si>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</si>
  <si>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</si>
  <si>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</si>
  <si>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</si>
  <si>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</si>
  <si>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</si>
  <si>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</si>
  <si>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</si>
  <si>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</si>
  <si>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</si>
  <si>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</si>
  <si>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</si>
  <si>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</si>
  <si>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</si>
  <si>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</si>
  <si>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</si>
  <si>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</si>
  <si>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</si>
  <si>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</si>
  <si>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</si>
  <si>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</si>
  <si>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</si>
  <si>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</si>
  <si>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</si>
  <si>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</si>
  <si>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</si>
  <si>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</si>
  <si>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</si>
  <si>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</si>
  <si>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</si>
  <si>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</si>
  <si>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</si>
  <si>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</si>
  <si>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</si>
  <si>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</si>
  <si>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</si>
  <si>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</si>
  <si>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</si>
  <si>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</si>
  <si>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</si>
  <si>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</si>
  <si>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</si>
  <si>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</si>
  <si>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</si>
  <si>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</si>
  <si>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</si>
  <si>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</si>
  <si>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</si>
  <si>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</si>
  <si>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</si>
  <si>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</si>
  <si>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</si>
  <si>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</si>
  <si>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</si>
  <si>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</si>
  <si>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</si>
  <si>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</si>
  <si>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</si>
  <si>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</si>
  <si>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</si>
  <si>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</si>
  <si>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</si>
  <si>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</si>
  <si>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</si>
  <si>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</si>
  <si>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</si>
  <si>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</si>
  <si>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</si>
  <si>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</si>
  <si>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</si>
  <si>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</si>
  <si>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</si>
  <si>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</si>
  <si>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</si>
  <si>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</si>
  <si>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</si>
  <si>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</si>
  <si>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</si>
  <si>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</si>
  <si>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</si>
  <si>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</si>
  <si>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</si>
  <si>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</si>
  <si>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</si>
  <si>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</si>
  <si>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</si>
  <si>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</si>
  <si>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</si>
  <si>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</si>
  <si>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</si>
  <si>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</si>
  <si>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</si>
  <si>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</si>
  <si>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</si>
  <si>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</si>
  <si>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</si>
  <si>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</si>
  <si>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</si>
  <si>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</si>
  <si>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</si>
  <si>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</si>
  <si>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</si>
  <si>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</si>
  <si>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</si>
  <si>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</si>
  <si>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</si>
  <si>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</si>
  <si>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</si>
  <si>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</si>
  <si>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</si>
  <si>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</si>
  <si>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</si>
  <si>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</si>
  <si>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</si>
  <si>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</si>
  <si>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</si>
  <si>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</si>
  <si>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</si>
  <si>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</si>
  <si>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</si>
  <si>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</si>
  <si>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</si>
  <si>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</si>
  <si>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</si>
  <si>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</si>
  <si>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</si>
  <si>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</si>
  <si>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</si>
  <si>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</si>
  <si>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</si>
  <si>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</si>
  <si>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</si>
  <si>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</si>
  <si>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</si>
  <si>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</si>
  <si>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</si>
  <si>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</si>
  <si>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</si>
  <si>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</si>
  <si>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</si>
  <si>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</si>
  <si>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</si>
  <si>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</si>
  <si>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</si>
  <si>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</si>
  <si>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</si>
  <si>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</si>
  <si>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</si>
  <si>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</si>
  <si>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</si>
  <si>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</si>
  <si>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</si>
  <si>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</si>
  <si>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</si>
  <si>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</si>
  <si>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</si>
  <si>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</si>
  <si>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</si>
  <si>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</si>
  <si>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</si>
  <si>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</si>
  <si>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</si>
  <si>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</si>
  <si>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</si>
  <si>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</si>
  <si>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</si>
  <si>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</si>
  <si>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</si>
  <si>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</si>
  <si>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</si>
  <si>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</si>
  <si>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</si>
  <si>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</si>
  <si>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</si>
  <si>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</si>
  <si>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</si>
  <si>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</si>
  <si>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</si>
  <si>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</si>
  <si>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</si>
  <si>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</si>
  <si>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</si>
  <si>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</si>
  <si>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</si>
  <si>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</si>
  <si>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</si>
  <si>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</si>
  <si>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</si>
  <si>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</si>
  <si>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</si>
  <si>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</si>
  <si>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</si>
  <si>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</si>
  <si>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</si>
  <si>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</si>
  <si>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</si>
  <si>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</si>
  <si>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</si>
  <si>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</si>
  <si>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</si>
  <si>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</si>
  <si>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</si>
  <si>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</si>
  <si>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</si>
  <si>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</si>
  <si>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</si>
  <si>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</si>
  <si>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</si>
  <si>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</si>
  <si>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</si>
  <si>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</si>
  <si>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</si>
  <si>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</si>
  <si>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</si>
  <si>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</si>
  <si>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</si>
  <si>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</si>
  <si>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</si>
  <si>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</si>
  <si>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</si>
  <si>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</si>
  <si>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</si>
  <si>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</si>
  <si>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</si>
  <si>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</si>
  <si>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</si>
  <si>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</si>
  <si>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</si>
  <si>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</si>
  <si>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</si>
  <si>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</si>
  <si>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</si>
  <si>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</si>
  <si>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</si>
  <si>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</si>
  <si>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</si>
  <si>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</si>
  <si>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</si>
  <si>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</si>
  <si>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</si>
  <si>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</si>
  <si>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</si>
  <si>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</si>
  <si>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</si>
  <si>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</si>
  <si>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</si>
  <si>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</si>
  <si>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</si>
  <si>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</si>
  <si>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</si>
  <si>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</si>
  <si>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</si>
  <si>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</si>
  <si>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</si>
  <si>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</si>
  <si>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</si>
  <si>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</si>
  <si>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</si>
  <si>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</si>
  <si>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</si>
  <si>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</si>
  <si>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</si>
  <si>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</si>
  <si>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</si>
  <si>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</si>
  <si>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</si>
  <si>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</si>
  <si>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</si>
  <si>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</si>
  <si>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</si>
  <si>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</si>
  <si>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</si>
  <si>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</si>
  <si>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</si>
  <si>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</si>
  <si>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</si>
  <si>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</si>
  <si>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</si>
  <si>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</si>
  <si>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</si>
  <si>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</si>
  <si>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</si>
  <si>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</si>
  <si>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</si>
  <si>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</si>
  <si>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</si>
  <si>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</si>
  <si>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</si>
  <si>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</si>
  <si>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</si>
  <si>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</si>
  <si>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</si>
  <si>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</si>
  <si>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</si>
  <si>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</si>
  <si>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</si>
  <si>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</si>
  <si>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</si>
  <si>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</si>
  <si>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</si>
  <si>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</si>
  <si>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</si>
  <si>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</si>
  <si>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</si>
  <si>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</si>
  <si>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</si>
  <si>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</si>
  <si>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</si>
  <si>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</si>
  <si>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</si>
  <si>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</si>
  <si>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</si>
  <si>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</si>
  <si>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</si>
  <si>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</si>
  <si>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</si>
  <si>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</si>
  <si>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</si>
  <si>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</si>
  <si>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</si>
  <si>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</si>
  <si>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</si>
  <si>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</si>
  <si>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</si>
  <si>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</si>
  <si>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</si>
  <si>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</si>
  <si>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</si>
  <si>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</si>
  <si>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</si>
  <si>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</si>
  <si>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</si>
  <si>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</si>
  <si>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</si>
  <si>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</si>
  <si>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</si>
  <si>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</si>
  <si>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</si>
  <si>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</si>
  <si>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</si>
  <si>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</si>
  <si>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</si>
  <si>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</si>
  <si>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</si>
  <si>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</si>
  <si>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</si>
  <si>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</si>
  <si>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</si>
  <si>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</si>
  <si>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</si>
  <si>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</si>
  <si>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</si>
  <si>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</si>
  <si>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</si>
  <si>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</si>
  <si>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</si>
  <si>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</si>
  <si>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</si>
  <si>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</si>
  <si>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</si>
  <si>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</si>
  <si>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</si>
  <si>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</si>
  <si>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</si>
  <si>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</si>
  <si>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</si>
  <si>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</si>
  <si>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</si>
  <si>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</si>
  <si>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</si>
  <si>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</si>
  <si>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</si>
  <si>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</si>
  <si>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</si>
  <si>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</si>
  <si>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</si>
  <si>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</si>
  <si>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</si>
  <si>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</si>
  <si>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</si>
  <si>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</si>
  <si>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</si>
  <si>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</si>
  <si>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</si>
  <si>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</si>
  <si>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</si>
  <si>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</si>
  <si>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</si>
  <si>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</si>
  <si>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</si>
  <si>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</si>
  <si>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</si>
  <si>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</si>
  <si>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</si>
  <si>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</si>
  <si>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</si>
  <si>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</si>
  <si>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</si>
  <si>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</si>
  <si>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</si>
  <si>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</si>
  <si>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</si>
  <si>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</si>
  <si>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</si>
  <si>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</si>
  <si>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</si>
  <si>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</si>
  <si>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</si>
  <si>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</si>
  <si>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</si>
  <si>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</si>
  <si>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</si>
  <si>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</si>
  <si>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</si>
  <si>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</si>
  <si>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</si>
  <si>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</si>
  <si>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</si>
  <si>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</si>
  <si>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</si>
  <si>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</si>
  <si>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</si>
  <si>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</si>
  <si>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</si>
  <si>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</si>
  <si>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</si>
  <si>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</si>
  <si>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</si>
  <si>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</si>
  <si>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</si>
  <si>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</si>
  <si>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</si>
  <si>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</si>
  <si>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</si>
  <si>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</si>
  <si>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</si>
  <si>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</si>
  <si>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</si>
  <si>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</si>
  <si>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</si>
  <si>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</si>
  <si>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</si>
  <si>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</si>
  <si>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</si>
  <si>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</si>
  <si>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</si>
  <si>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</si>
  <si>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</si>
  <si>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</si>
  <si>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</si>
  <si>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</si>
  <si>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</si>
  <si>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</si>
  <si>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</si>
  <si>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</si>
  <si>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</si>
  <si>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</si>
  <si>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</si>
  <si>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</si>
  <si>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</si>
  <si>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</si>
  <si>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</si>
  <si>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</si>
  <si>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</si>
  <si>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</si>
  <si>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</si>
  <si>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</si>
  <si>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</si>
  <si>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</si>
  <si>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</si>
  <si>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</si>
  <si>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</si>
  <si>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</si>
  <si>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</si>
  <si>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</si>
  <si>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</si>
  <si>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</si>
  <si>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</si>
  <si>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</si>
  <si>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</si>
  <si>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</si>
  <si>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</si>
  <si>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</si>
  <si>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</si>
  <si>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</si>
  <si>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</si>
  <si>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</si>
  <si>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</si>
  <si>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</si>
  <si>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</si>
  <si>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</si>
  <si>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</si>
  <si>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</si>
  <si>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</si>
  <si>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</si>
  <si>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</si>
  <si>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</si>
  <si>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</si>
  <si>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</si>
  <si>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</si>
  <si>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</si>
  <si>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</si>
  <si>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</si>
  <si>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</si>
  <si>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</si>
  <si>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</si>
  <si>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</si>
  <si>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</si>
  <si>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</si>
  <si>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</si>
  <si>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</si>
  <si>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</si>
  <si>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</si>
  <si>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</si>
  <si>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</si>
  <si>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</si>
  <si>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</si>
  <si>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</si>
  <si>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</si>
  <si>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</si>
  <si>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</si>
  <si>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</si>
  <si>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</si>
  <si>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</si>
  <si>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</si>
  <si>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</si>
  <si>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</si>
  <si>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</si>
  <si>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</si>
  <si>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</si>
  <si>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</si>
  <si>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</si>
  <si>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</si>
  <si>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</si>
  <si>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</si>
  <si>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</si>
  <si>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</si>
  <si>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</si>
  <si>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</si>
  <si>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</si>
  <si>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</si>
  <si>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</si>
  <si>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</si>
  <si>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</si>
  <si>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</si>
  <si>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</si>
  <si>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</si>
  <si>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</si>
  <si>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</si>
  <si>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</si>
  <si>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</si>
  <si>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</si>
  <si>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</si>
  <si>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</si>
  <si>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</si>
  <si>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</si>
  <si>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</si>
  <si>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</si>
  <si>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</si>
  <si>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</si>
  <si>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</si>
  <si>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</si>
  <si>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</si>
  <si>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</si>
  <si>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</si>
  <si>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</si>
  <si>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</si>
  <si>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</si>
  <si>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</si>
  <si>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</si>
  <si>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</si>
  <si>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</si>
  <si>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</si>
  <si>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</si>
  <si>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</si>
  <si>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</si>
  <si>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</si>
  <si>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</si>
  <si>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</si>
  <si>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</si>
  <si>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</si>
  <si>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</si>
  <si>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</si>
  <si>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</si>
  <si>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</si>
  <si>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</si>
  <si>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</si>
  <si>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</si>
  <si>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</si>
  <si>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</si>
  <si>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</si>
  <si>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</si>
  <si>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</si>
  <si>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</si>
  <si>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</si>
  <si>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</si>
  <si>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</si>
  <si>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</si>
  <si>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</si>
  <si>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</si>
  <si>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</si>
  <si>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</si>
  <si>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</si>
  <si>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</si>
  <si>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</si>
  <si>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</si>
  <si>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</si>
  <si>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</si>
  <si>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</si>
  <si>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</si>
  <si>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</si>
  <si>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</si>
  <si>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</si>
  <si>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</si>
  <si>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</si>
  <si>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</si>
  <si>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</si>
  <si>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</si>
  <si>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</si>
  <si>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</si>
  <si>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</si>
  <si>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</si>
  <si>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</si>
  <si>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</si>
  <si>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</si>
  <si>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</si>
  <si>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</si>
  <si>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</si>
  <si>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</si>
  <si>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</si>
  <si>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</si>
  <si>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</si>
  <si>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</si>
  <si>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</si>
  <si>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</si>
  <si>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</si>
  <si>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</si>
  <si>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</si>
  <si>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</si>
  <si>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</si>
  <si>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</si>
  <si>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</si>
  <si>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</si>
  <si>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</si>
  <si>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</si>
  <si>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</si>
  <si>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</si>
  <si>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</si>
  <si>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</si>
  <si>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</si>
  <si>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</si>
  <si>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</si>
  <si>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</si>
  <si>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</si>
  <si>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</si>
  <si>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</si>
  <si>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</si>
  <si>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</si>
  <si>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</si>
  <si>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</si>
  <si>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</si>
  <si>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</si>
  <si>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</si>
  <si>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</si>
  <si>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</si>
  <si>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</si>
  <si>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</si>
  <si>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</si>
  <si>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</si>
  <si>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</si>
  <si>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</si>
  <si>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</si>
  <si>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</si>
  <si>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</si>
  <si>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</si>
  <si>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</si>
  <si>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</si>
  <si>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</si>
  <si>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</si>
  <si>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</si>
  <si>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</si>
  <si>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</si>
  <si>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</si>
  <si>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</si>
  <si>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</si>
  <si>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</si>
  <si>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</si>
  <si>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</si>
  <si>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</si>
  <si>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</si>
  <si>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</si>
  <si>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</si>
  <si>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</si>
  <si>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</si>
  <si>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</si>
  <si>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</si>
  <si>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</si>
  <si>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</si>
  <si>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</si>
  <si>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</si>
  <si>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</si>
  <si>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</si>
  <si>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</si>
  <si>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</si>
  <si>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</si>
  <si>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</si>
  <si>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</si>
  <si>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</si>
  <si>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</si>
  <si>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</si>
  <si>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</si>
  <si>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</si>
  <si>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</si>
  <si>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</si>
  <si>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</si>
  <si>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</si>
  <si>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</si>
  <si>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</si>
  <si>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</si>
  <si>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</si>
  <si>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</si>
  <si>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</si>
  <si>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</si>
  <si>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</si>
  <si>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</si>
  <si>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</si>
  <si>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</si>
  <si>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</si>
  <si>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</si>
  <si>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</si>
  <si>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</si>
  <si>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</si>
  <si>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</si>
  <si>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</si>
  <si>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</si>
  <si>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</si>
  <si>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</si>
  <si>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</si>
  <si>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</si>
  <si>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</si>
  <si>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</si>
  <si>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</si>
  <si>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</si>
  <si>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</si>
  <si>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</si>
  <si>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</si>
  <si>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</si>
  <si>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</si>
  <si>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</si>
  <si>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</si>
  <si>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</si>
  <si>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</si>
  <si>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</si>
  <si>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</si>
  <si>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</si>
  <si>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</si>
  <si>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</si>
  <si>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</si>
  <si>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</si>
  <si>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</si>
  <si>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</si>
  <si>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</si>
  <si>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</si>
  <si>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</si>
  <si>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</si>
  <si>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</si>
  <si>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</si>
  <si>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</si>
  <si>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</si>
  <si>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</si>
  <si>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</si>
  <si>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</si>
  <si>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</si>
  <si>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</si>
  <si>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</si>
  <si>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</si>
  <si>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</si>
  <si>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</si>
  <si>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</si>
  <si>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</si>
  <si>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</si>
  <si>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</si>
  <si>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</si>
  <si>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</si>
  <si>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</si>
  <si>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</si>
  <si>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</si>
  <si>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</si>
  <si>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</si>
  <si>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</si>
  <si>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</si>
  <si>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</si>
  <si>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</si>
  <si>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</si>
  <si>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</si>
  <si>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</si>
  <si>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</si>
  <si>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</si>
  <si>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</si>
  <si>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</si>
  <si>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</si>
  <si>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</si>
  <si>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</si>
  <si>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</si>
  <si>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</si>
  <si>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</si>
  <si>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</si>
  <si>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</si>
  <si>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</si>
  <si>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</si>
  <si>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</si>
  <si>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</si>
  <si>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</si>
  <si>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</si>
  <si>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</si>
  <si>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</si>
  <si>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</si>
  <si>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</si>
  <si>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</si>
  <si>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</si>
  <si>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</si>
  <si>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</si>
  <si>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</si>
  <si>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</si>
  <si>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</si>
  <si>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</si>
  <si>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</si>
  <si>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</si>
  <si>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</si>
  <si>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</si>
  <si>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</si>
  <si>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</si>
  <si>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</si>
  <si>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</si>
  <si>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</si>
  <si>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</si>
  <si>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</si>
  <si>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</si>
  <si>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</si>
  <si>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</si>
  <si>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</si>
  <si>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</si>
  <si>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</si>
  <si>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</si>
  <si>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</si>
  <si>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</si>
  <si>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</si>
  <si>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</si>
  <si>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</si>
  <si>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</si>
  <si>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</si>
  <si>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</si>
  <si>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</si>
  <si>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</si>
  <si>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</si>
  <si>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</si>
  <si>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</si>
  <si>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</si>
  <si>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</si>
  <si>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</si>
  <si>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</si>
  <si>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</si>
  <si>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</si>
  <si>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</si>
  <si>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</si>
  <si>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</si>
  <si>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</si>
  <si>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</si>
  <si>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</si>
  <si>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</si>
  <si>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</si>
  <si>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</si>
  <si>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</si>
  <si>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</si>
  <si>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</si>
  <si>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</si>
  <si>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</si>
  <si>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</si>
  <si>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</si>
  <si>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</si>
  <si>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</si>
  <si>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</si>
  <si>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</si>
  <si>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</si>
  <si>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</si>
  <si>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</si>
  <si>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</si>
  <si>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</si>
  <si>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</si>
  <si>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</si>
  <si>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</si>
  <si>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</si>
  <si>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</si>
  <si>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</si>
  <si>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</si>
  <si>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</si>
  <si>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</si>
  <si>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</si>
  <si>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</si>
  <si>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</si>
  <si>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</si>
  <si>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</si>
  <si>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</si>
  <si>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</si>
  <si>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</si>
  <si>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</si>
  <si>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</si>
  <si>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</si>
  <si>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</si>
  <si>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</si>
  <si>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</si>
  <si>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</si>
  <si>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</si>
  <si>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</si>
  <si>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</si>
  <si>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</si>
  <si>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</si>
  <si>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</si>
  <si>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</si>
  <si>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</si>
  <si>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</si>
  <si>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</si>
  <si>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</si>
  <si>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</si>
  <si>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</si>
  <si>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</si>
  <si>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</si>
  <si>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</si>
  <si>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</si>
  <si>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</si>
  <si>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</si>
  <si>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</si>
  <si>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</si>
  <si>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</si>
  <si>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</si>
  <si>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</si>
  <si>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</si>
  <si>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</si>
  <si>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</si>
  <si>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</si>
  <si>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</si>
  <si>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</si>
  <si>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</si>
  <si>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</si>
  <si>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</si>
  <si>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</si>
  <si>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</si>
  <si>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</si>
  <si>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</si>
  <si>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</si>
  <si>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</si>
  <si>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</si>
  <si>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</si>
  <si>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</si>
  <si>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</si>
  <si>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</si>
  <si>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</si>
  <si>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</si>
  <si>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</si>
  <si>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</si>
  <si>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</si>
  <si>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</si>
  <si>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</si>
  <si>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</si>
  <si>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</si>
  <si>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</si>
  <si>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</si>
  <si>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</si>
  <si>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</si>
  <si>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</si>
  <si>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</si>
  <si>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</si>
  <si>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</si>
  <si>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</si>
  <si>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</si>
  <si>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</si>
  <si>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</si>
  <si>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</si>
  <si>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</si>
  <si>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</si>
  <si>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</si>
  <si>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</si>
  <si>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</si>
  <si>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</si>
  <si>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</si>
  <si>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</si>
  <si>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</si>
  <si>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</si>
  <si>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</si>
  <si>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</si>
  <si>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</si>
  <si>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</si>
  <si>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</si>
  <si>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</si>
  <si>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</si>
  <si>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</si>
  <si>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</si>
  <si>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</si>
  <si>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</si>
  <si>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</si>
  <si>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</si>
  <si>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</si>
  <si>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</si>
  <si>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</si>
  <si>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</si>
  <si>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</si>
  <si>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</si>
  <si>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</si>
  <si>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</si>
  <si>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</si>
  <si>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</si>
  <si>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</si>
  <si>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</si>
  <si>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</si>
  <si>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</si>
  <si>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</si>
  <si>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</si>
  <si>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</si>
  <si>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</si>
  <si>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</si>
  <si>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</si>
  <si>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</si>
  <si>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</si>
  <si>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</si>
  <si>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</si>
  <si>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</si>
  <si>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</si>
  <si>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</si>
  <si>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</si>
  <si>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</si>
  <si>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</si>
  <si>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</si>
  <si>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</si>
  <si>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</si>
  <si>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</si>
  <si>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</si>
  <si>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</si>
  <si>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</si>
  <si>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</si>
  <si>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</si>
  <si>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</si>
  <si>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</si>
  <si>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</si>
  <si>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</si>
  <si>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</si>
  <si>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</si>
  <si>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</si>
  <si>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</si>
  <si>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</si>
  <si>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</si>
  <si>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</si>
  <si>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</si>
  <si>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</si>
  <si>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</si>
  <si>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</si>
  <si>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</si>
  <si>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</si>
  <si>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</si>
  <si>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</si>
  <si>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</si>
  <si>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</si>
  <si>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</si>
  <si>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</si>
  <si>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</si>
  <si>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</si>
  <si>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</si>
  <si>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</si>
  <si>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</si>
  <si>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</si>
  <si>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</si>
  <si>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</si>
  <si>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</si>
  <si>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</si>
  <si>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</si>
  <si>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</si>
  <si>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</si>
  <si>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</si>
  <si>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</si>
  <si>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</si>
  <si>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</si>
  <si>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</si>
  <si>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</si>
  <si>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</si>
  <si>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</si>
  <si>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</si>
  <si>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</si>
  <si>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</si>
  <si>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</si>
  <si>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</si>
  <si>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</si>
  <si>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</si>
  <si>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</si>
  <si>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</si>
  <si>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</si>
  <si>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</si>
  <si>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</si>
  <si>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</si>
  <si>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</si>
  <si>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</si>
  <si>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</si>
  <si>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</si>
  <si>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</si>
  <si>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</si>
  <si>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</si>
  <si>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</si>
  <si>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</si>
  <si>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</si>
  <si>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</si>
  <si>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</si>
  <si>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</si>
  <si>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</si>
  <si>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</si>
  <si>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</si>
  <si>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</si>
  <si>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</si>
  <si>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</si>
  <si>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</si>
  <si>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</si>
  <si>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</si>
  <si>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</si>
  <si>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</si>
  <si>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</si>
  <si>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</si>
  <si>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</si>
  <si>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</si>
  <si>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</si>
  <si>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</si>
  <si>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</si>
  <si>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</si>
  <si>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</si>
  <si>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</si>
  <si>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</si>
  <si>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</si>
  <si>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</si>
  <si>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</si>
  <si>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</si>
  <si>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</si>
  <si>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</si>
  <si>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</si>
  <si>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</si>
  <si>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</si>
  <si>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</si>
  <si>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</si>
  <si>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</si>
  <si>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</si>
  <si>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</si>
  <si>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</si>
  <si>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</si>
  <si>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</si>
  <si>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</si>
  <si>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</si>
  <si>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</si>
  <si>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</si>
  <si>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</si>
  <si>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</si>
  <si>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</si>
  <si>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</si>
  <si>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</si>
  <si>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</si>
  <si>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</si>
  <si>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</si>
  <si>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</si>
  <si>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</si>
  <si>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</si>
  <si>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</si>
  <si>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</si>
  <si>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</si>
  <si>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</si>
  <si>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</si>
  <si>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</si>
  <si>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</si>
  <si>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</si>
  <si>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</si>
  <si>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</si>
  <si>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</si>
  <si>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</si>
  <si>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</si>
  <si>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</si>
  <si>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</si>
  <si>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</si>
  <si>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</si>
  <si>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</si>
  <si>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</si>
  <si>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</si>
  <si>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</si>
  <si>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</si>
  <si>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</si>
  <si>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</si>
  <si>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</si>
  <si>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</si>
  <si>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</si>
  <si>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</si>
  <si>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</si>
  <si>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</si>
  <si>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</si>
  <si>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</si>
  <si>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</si>
  <si>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</si>
  <si>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</si>
  <si>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</si>
  <si>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</si>
  <si>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</si>
  <si>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</si>
  <si>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</si>
  <si>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</si>
  <si>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</si>
  <si>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</si>
  <si>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</si>
  <si>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</si>
  <si>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</si>
  <si>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</si>
  <si>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</si>
  <si>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</si>
  <si>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</si>
  <si>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</si>
  <si>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</si>
  <si>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</si>
  <si>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</si>
  <si>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</si>
  <si>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</si>
  <si>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</si>
  <si>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</si>
  <si>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</si>
  <si>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</si>
  <si>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</si>
  <si>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</si>
  <si>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</si>
  <si>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</si>
  <si>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</si>
  <si>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</si>
  <si>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</si>
  <si>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</si>
  <si>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</si>
  <si>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</si>
  <si>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</si>
  <si>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</si>
  <si>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</si>
  <si>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</si>
  <si>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</si>
  <si>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</si>
  <si>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</si>
  <si>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</si>
  <si>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</si>
  <si>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</si>
  <si>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</si>
  <si>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</si>
  <si>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</si>
  <si>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</si>
  <si>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</si>
  <si>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</si>
  <si>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</si>
  <si>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</si>
  <si>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</si>
  <si>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</si>
  <si>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</si>
  <si>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</si>
  <si>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</si>
  <si>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</si>
  <si>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</si>
  <si>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</si>
  <si>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</si>
  <si>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</si>
  <si>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</si>
  <si>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</si>
  <si>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</si>
  <si>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</si>
  <si>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</si>
  <si>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</si>
  <si>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</si>
  <si>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</si>
  <si>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</si>
  <si>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</si>
  <si>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</si>
  <si>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</si>
  <si>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</si>
  <si>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</si>
  <si>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</si>
  <si>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</si>
  <si>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</si>
  <si>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</si>
  <si>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</si>
  <si>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</si>
  <si>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</si>
  <si>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</si>
  <si>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</si>
  <si>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</si>
  <si>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</si>
  <si>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</si>
  <si>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</si>
  <si>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</si>
  <si>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</si>
  <si>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</si>
  <si>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</si>
  <si>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</si>
  <si>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</si>
  <si>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</si>
  <si>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</si>
  <si>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</si>
  <si>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</si>
  <si>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</si>
  <si>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</si>
  <si>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</si>
  <si>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</si>
  <si>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</si>
  <si>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</si>
  <si>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</si>
  <si>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</si>
  <si>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</si>
  <si>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</si>
  <si>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</si>
  <si>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</si>
  <si>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</si>
  <si>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</si>
  <si>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</si>
  <si>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</si>
  <si>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</si>
  <si>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</si>
  <si>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</si>
  <si>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</si>
  <si>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</si>
  <si>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</si>
  <si>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</si>
  <si>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</si>
  <si>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</si>
  <si>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</si>
  <si>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</si>
  <si>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</si>
  <si>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</si>
  <si>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</si>
  <si>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</si>
  <si>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</si>
  <si>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</si>
  <si>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</si>
  <si>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</si>
  <si>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</si>
  <si>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</si>
  <si>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</si>
  <si>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</si>
  <si>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</si>
  <si>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</si>
  <si>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</si>
  <si>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</si>
  <si>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</si>
  <si>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</si>
  <si>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</si>
  <si>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</si>
  <si>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</si>
  <si>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</si>
  <si>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</si>
  <si>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</si>
  <si>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</si>
  <si>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</si>
  <si>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</si>
  <si>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</si>
  <si>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</si>
  <si>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</si>
  <si>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</si>
  <si>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</si>
  <si>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</si>
  <si>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</si>
  <si>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</si>
  <si>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</si>
  <si>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</si>
  <si>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</si>
  <si>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</si>
  <si>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</si>
  <si>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</si>
  <si>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</si>
  <si>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</si>
  <si>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</si>
  <si>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</si>
  <si>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</si>
  <si>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</si>
  <si>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</si>
  <si>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</si>
  <si>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</si>
  <si>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</si>
  <si>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</si>
  <si>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</si>
  <si>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</si>
  <si>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</si>
  <si>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</si>
  <si>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</si>
  <si>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</si>
  <si>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</si>
  <si>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</si>
  <si>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</si>
  <si>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</si>
  <si>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</si>
  <si>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</si>
  <si>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</si>
  <si>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</si>
  <si>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</si>
  <si>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</si>
  <si>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</si>
  <si>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</si>
  <si>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</si>
  <si>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</si>
  <si>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</si>
  <si>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</si>
  <si>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</si>
  <si>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</si>
  <si>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</si>
  <si>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</si>
  <si>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</si>
  <si>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</si>
  <si>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</si>
  <si>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</si>
  <si>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</si>
  <si>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</si>
  <si>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</si>
  <si>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</si>
  <si>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</si>
  <si>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</si>
  <si>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</si>
  <si>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</si>
  <si>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</si>
  <si>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</si>
  <si>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</si>
  <si>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</si>
  <si>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</si>
  <si>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</si>
  <si>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</si>
  <si>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</si>
  <si>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</si>
  <si>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</si>
  <si>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</si>
  <si>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</si>
  <si>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</si>
  <si>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</si>
  <si>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</si>
  <si>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</si>
  <si>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</si>
  <si>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</si>
  <si>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</si>
  <si>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</si>
  <si>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</si>
  <si>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</si>
  <si>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</si>
  <si>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</si>
  <si>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</si>
  <si>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</si>
  <si>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</si>
  <si>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</si>
  <si>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</si>
  <si>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</si>
  <si>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</si>
  <si>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</si>
  <si>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</si>
  <si>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</si>
  <si>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</si>
  <si>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</si>
  <si>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</si>
  <si>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</si>
  <si>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</si>
  <si>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</si>
  <si>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</si>
  <si>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</si>
  <si>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</si>
  <si>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</si>
  <si>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</si>
  <si>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</si>
  <si>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</si>
  <si>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</si>
  <si>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</si>
  <si>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</si>
  <si>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</si>
  <si>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</si>
  <si>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</si>
  <si>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</si>
  <si>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</si>
  <si>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</si>
  <si>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</si>
  <si>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</si>
  <si>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</si>
  <si>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</si>
  <si>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</si>
  <si>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</si>
  <si>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</si>
  <si>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</si>
  <si>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</si>
  <si>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</si>
  <si>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</si>
  <si>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</si>
  <si>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</si>
  <si>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</si>
  <si>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</si>
  <si>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</si>
  <si>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</si>
  <si>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</si>
  <si>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</si>
  <si>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</si>
  <si>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</si>
  <si>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</si>
  <si>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</si>
  <si>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</si>
  <si>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</si>
  <si>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</si>
  <si>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</si>
  <si>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</si>
  <si>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</si>
  <si>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</si>
  <si>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</si>
  <si>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</si>
  <si>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</si>
  <si>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</si>
  <si>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</si>
  <si>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</si>
  <si>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</si>
  <si>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</si>
  <si>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</si>
  <si>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</si>
  <si>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</si>
  <si>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</si>
  <si>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</si>
  <si>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</si>
  <si>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</si>
  <si>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</si>
  <si>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</si>
  <si>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</si>
  <si>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</si>
  <si>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</si>
  <si>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</si>
  <si>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</si>
  <si>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</si>
  <si>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</si>
  <si>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</si>
  <si>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</si>
  <si>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</si>
  <si>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</si>
  <si>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</si>
  <si>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</si>
  <si>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</si>
  <si>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</si>
  <si>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</si>
  <si>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</si>
  <si>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</si>
  <si>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</si>
  <si>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</si>
  <si>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</si>
  <si>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</si>
  <si>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</si>
  <si>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</si>
  <si>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</si>
  <si>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</si>
  <si>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</si>
  <si>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</si>
  <si>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</si>
  <si>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</si>
  <si>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</si>
  <si>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</si>
  <si>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</si>
  <si>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</si>
  <si>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</si>
  <si>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</si>
  <si>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</si>
  <si>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</si>
  <si>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</si>
  <si>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</si>
  <si>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</si>
  <si>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</si>
  <si>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</si>
  <si>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</si>
  <si>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</si>
  <si>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</si>
  <si>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</si>
  <si>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</si>
  <si>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</si>
  <si>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</si>
  <si>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</si>
  <si>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</si>
  <si>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</si>
  <si>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</si>
  <si>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</si>
  <si>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</si>
  <si>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</si>
  <si>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</si>
  <si>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</si>
  <si>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</si>
  <si>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</si>
  <si>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</si>
  <si>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</si>
  <si>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</si>
  <si>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</si>
  <si>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</si>
  <si>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</si>
  <si>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</si>
  <si>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</si>
  <si>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</si>
  <si>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</si>
  <si>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</si>
  <si>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</si>
  <si>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</si>
  <si>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</si>
  <si>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</si>
  <si>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</si>
  <si>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</si>
  <si>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</si>
  <si>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</si>
  <si>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</si>
  <si>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</si>
  <si>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</si>
  <si>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</si>
  <si>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</si>
  <si>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</si>
  <si>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</si>
  <si>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</si>
  <si>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</si>
  <si>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</si>
  <si>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</si>
  <si>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</si>
  <si>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</si>
  <si>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</si>
  <si>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</si>
  <si>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</si>
  <si>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</si>
  <si>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</si>
  <si>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</si>
  <si>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</si>
  <si>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</si>
  <si>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</si>
  <si>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</si>
  <si>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</si>
  <si>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</si>
  <si>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</si>
  <si>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</si>
  <si>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</si>
  <si>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</si>
  <si>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</si>
  <si>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</si>
  <si>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</si>
  <si>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</si>
  <si>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</si>
  <si>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</si>
  <si>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</si>
  <si>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</si>
  <si>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</si>
  <si>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</si>
  <si>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</si>
  <si>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</si>
  <si>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</si>
  <si>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</si>
  <si>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</si>
  <si>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</si>
  <si>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</si>
  <si>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</si>
  <si>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</si>
  <si>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</si>
  <si>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</si>
  <si>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</si>
  <si>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</si>
  <si>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</si>
  <si>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</si>
  <si>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</si>
  <si>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</si>
  <si>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</si>
  <si>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</si>
  <si>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</si>
  <si>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</si>
  <si>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</si>
  <si>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</si>
  <si>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</si>
  <si>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</si>
  <si>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</si>
  <si>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</si>
  <si>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</si>
  <si>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</si>
  <si>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</si>
  <si>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</si>
  <si>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</si>
  <si>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</si>
  <si>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</si>
  <si>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</si>
  <si>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</si>
  <si>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</si>
  <si>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</si>
  <si>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</si>
  <si>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</si>
  <si>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</si>
  <si>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</si>
  <si>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</si>
  <si>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</si>
  <si>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</si>
  <si>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</si>
  <si>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</si>
  <si>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</si>
  <si>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</si>
  <si>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</si>
  <si>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</si>
  <si>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</si>
  <si>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</si>
  <si>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</si>
  <si>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</si>
  <si>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</si>
  <si>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</si>
  <si>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</si>
  <si>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</si>
  <si>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</si>
  <si>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</si>
  <si>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</si>
  <si>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</si>
  <si>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</si>
  <si>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</si>
  <si>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</si>
  <si>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</si>
  <si>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</si>
  <si>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</si>
  <si>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</si>
  <si>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</si>
  <si>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</si>
  <si>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</si>
  <si>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</si>
  <si>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</si>
  <si>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</si>
  <si>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</si>
  <si>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</si>
  <si>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</si>
  <si>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</si>
  <si>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</si>
  <si>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</si>
  <si>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</si>
  <si>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</si>
  <si>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</si>
  <si>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</si>
  <si>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</si>
  <si>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</si>
  <si>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</si>
  <si>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</si>
  <si>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</si>
  <si>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</si>
  <si>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</si>
  <si>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</si>
  <si>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</si>
  <si>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</si>
  <si>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</si>
  <si>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</si>
  <si>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</si>
  <si>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</si>
  <si>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</si>
  <si>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</si>
  <si>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</si>
  <si>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</si>
  <si>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</si>
  <si>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</si>
  <si>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</si>
  <si>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</si>
  <si>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</si>
  <si>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</si>
  <si>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</si>
  <si>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</si>
  <si>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</si>
  <si>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</si>
  <si>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</si>
  <si>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</si>
  <si>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</si>
  <si>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</si>
  <si>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</si>
  <si>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</si>
  <si>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</si>
  <si>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</si>
  <si>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</si>
  <si>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</si>
  <si>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</si>
  <si>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</si>
  <si>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</si>
  <si>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</si>
  <si>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</si>
  <si>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</si>
  <si>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</si>
  <si>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</si>
  <si>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</si>
  <si>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</si>
  <si>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</si>
  <si>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</si>
  <si>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</si>
  <si>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</si>
  <si>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</si>
  <si>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</si>
  <si>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</si>
  <si>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</si>
  <si>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</si>
  <si>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</si>
  <si>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</si>
  <si>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</si>
  <si>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</si>
  <si>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</si>
  <si>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</si>
  <si>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</si>
  <si>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</si>
  <si>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</si>
  <si>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</si>
  <si>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</si>
  <si>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</si>
  <si>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</si>
  <si>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</si>
  <si>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</si>
  <si>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</si>
  <si>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</si>
  <si>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</si>
  <si>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</si>
  <si>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</si>
  <si>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</si>
  <si>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</si>
  <si>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</si>
  <si>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</si>
  <si>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</si>
  <si>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</si>
  <si>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</si>
  <si>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</si>
  <si>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</si>
  <si>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</si>
  <si>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</si>
  <si>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</si>
  <si>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</si>
  <si>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</si>
  <si>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</si>
  <si>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</si>
  <si>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</si>
  <si>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</si>
  <si>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</si>
  <si>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</si>
  <si>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</si>
  <si>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</si>
  <si>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</si>
  <si>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</si>
  <si>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</si>
  <si>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</si>
  <si>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</si>
  <si>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</si>
  <si>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</si>
  <si>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</si>
  <si>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</si>
  <si>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</si>
  <si>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</si>
  <si>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</si>
  <si>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</si>
  <si>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</si>
  <si>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</si>
  <si>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</si>
  <si>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</si>
  <si>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</si>
  <si>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</si>
  <si>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</si>
  <si>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</si>
  <si>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</si>
  <si>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</si>
  <si>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</si>
  <si>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</si>
  <si>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</si>
  <si>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</si>
  <si>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</si>
  <si>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</si>
  <si>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</si>
  <si>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</si>
  <si>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</si>
  <si>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</si>
  <si>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</si>
  <si>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</si>
  <si>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</si>
  <si>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</si>
  <si>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</si>
  <si>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</si>
  <si>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</si>
  <si>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</si>
  <si>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</si>
  <si>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</si>
  <si>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</si>
  <si>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</si>
  <si>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</si>
  <si>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</si>
  <si>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</si>
  <si>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</si>
  <si>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</si>
  <si>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</si>
  <si>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</si>
  <si>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</si>
  <si>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</si>
  <si>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</si>
  <si>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</si>
  <si>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</si>
  <si>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</si>
  <si>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</si>
  <si>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</si>
  <si>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</si>
  <si>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</si>
  <si>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</si>
  <si>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</si>
  <si>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</si>
  <si>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</si>
  <si>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</si>
  <si>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</si>
  <si>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</si>
  <si>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</si>
  <si>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</si>
  <si>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</si>
  <si>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</si>
  <si>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</si>
  <si>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</si>
  <si>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</si>
  <si>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</si>
  <si>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</si>
  <si>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</si>
  <si>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</si>
  <si>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</si>
  <si>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</si>
  <si>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</si>
  <si>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</si>
  <si>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</si>
  <si>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</si>
  <si>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</si>
  <si>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</si>
  <si>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</si>
  <si>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</si>
  <si>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</si>
  <si>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</si>
  <si>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</si>
  <si>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</si>
  <si>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</si>
  <si>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</si>
  <si>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</si>
  <si>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</si>
  <si>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</si>
  <si>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</si>
  <si>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</si>
  <si>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</si>
  <si>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</si>
  <si>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</si>
  <si>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</si>
  <si>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</si>
  <si>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</si>
  <si>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</si>
  <si>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</si>
  <si>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</si>
  <si>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</si>
  <si>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</si>
  <si>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</si>
  <si>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</si>
  <si>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</si>
  <si>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</si>
  <si>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</si>
  <si>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</si>
  <si>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</si>
  <si>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</si>
  <si>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</si>
  <si>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</si>
  <si>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</si>
  <si>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</si>
  <si>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</si>
  <si>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</si>
  <si>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</si>
  <si>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</si>
  <si>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</si>
  <si>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</si>
  <si>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</si>
  <si>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</si>
  <si>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</si>
  <si>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</si>
  <si>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</si>
  <si>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</si>
  <si>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</si>
  <si>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</si>
  <si>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</si>
  <si>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</si>
  <si>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</si>
  <si>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</si>
  <si>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</si>
  <si>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</si>
  <si>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</si>
  <si>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</si>
  <si>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</si>
  <si>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</si>
  <si>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</si>
  <si>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</si>
  <si>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</si>
  <si>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</si>
  <si>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</si>
  <si>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</si>
  <si>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</si>
  <si>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</si>
  <si>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</si>
  <si>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</si>
  <si>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</si>
  <si>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</si>
  <si>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</si>
  <si>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</si>
  <si>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</si>
  <si>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</si>
  <si>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</si>
  <si>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</si>
  <si>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</si>
  <si>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</si>
  <si>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</si>
  <si>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</si>
  <si>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</si>
  <si>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</si>
  <si>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</si>
  <si>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</si>
  <si>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</si>
  <si>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</si>
  <si>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</si>
  <si>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</si>
  <si>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</si>
  <si>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</si>
  <si>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</si>
  <si>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</si>
  <si>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</si>
  <si>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</si>
  <si>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</si>
  <si>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</si>
  <si>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</si>
  <si>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</si>
  <si>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</si>
  <si>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</si>
  <si>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</si>
  <si>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</si>
  <si>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</si>
  <si>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</si>
  <si>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</si>
  <si>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</si>
  <si>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</si>
  <si>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</si>
  <si>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</si>
  <si>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</si>
  <si>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</si>
  <si>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</si>
  <si>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</si>
  <si>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</si>
  <si>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</si>
  <si>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</si>
  <si>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</si>
  <si>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</si>
  <si>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</si>
  <si>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</si>
  <si>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</si>
  <si>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</si>
  <si>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</si>
  <si>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</si>
  <si>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</si>
  <si>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</si>
  <si>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</si>
  <si>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</si>
  <si>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</si>
  <si>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</si>
  <si>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</si>
  <si>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</si>
  <si>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</si>
  <si>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</si>
  <si>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</si>
  <si>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</si>
  <si>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</si>
  <si>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</si>
  <si>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</si>
  <si>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</si>
  <si>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</si>
  <si>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</si>
  <si>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</si>
  <si>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</si>
  <si>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</si>
  <si>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</si>
  <si>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</si>
  <si>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</si>
  <si>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</si>
  <si>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</si>
  <si>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</si>
  <si>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</si>
  <si>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</si>
  <si>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</si>
  <si>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</si>
  <si>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</si>
  <si>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</si>
  <si>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</si>
  <si>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</si>
  <si>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</si>
  <si>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</si>
  <si>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</si>
  <si>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</si>
  <si>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</si>
  <si>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</si>
  <si>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</si>
  <si>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</si>
  <si>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</si>
  <si>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</si>
  <si>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</si>
  <si>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</si>
  <si>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</si>
  <si>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</si>
  <si>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</si>
  <si>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</si>
  <si>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</si>
  <si>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</si>
  <si>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</si>
  <si>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</si>
  <si>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</si>
  <si>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</si>
  <si>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</si>
  <si>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</si>
  <si>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</si>
  <si>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</si>
  <si>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</si>
  <si>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</si>
  <si>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</si>
  <si>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</si>
  <si>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</si>
  <si>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</si>
  <si>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</si>
  <si>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</si>
  <si>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</si>
  <si>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</si>
  <si>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</si>
  <si>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</si>
  <si>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</si>
  <si>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</si>
  <si>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</si>
  <si>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</si>
  <si>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</si>
  <si>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</si>
  <si>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</si>
  <si>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</si>
  <si>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</si>
  <si>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</si>
  <si>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</si>
  <si>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</si>
  <si>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</si>
  <si>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</si>
  <si>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</si>
  <si>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</si>
  <si>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</si>
  <si>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</si>
  <si>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</si>
  <si>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</si>
  <si>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</si>
  <si>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</si>
  <si>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</si>
  <si>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</si>
  <si>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</si>
  <si>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</si>
  <si>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</si>
  <si>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</si>
  <si>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</si>
  <si>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</si>
  <si>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</si>
  <si>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</si>
  <si>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</si>
  <si>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</si>
  <si>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</si>
  <si>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</si>
  <si>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</si>
  <si>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</si>
  <si>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</si>
  <si>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</si>
  <si>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</si>
  <si>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</si>
  <si>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</si>
  <si>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</si>
  <si>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</si>
  <si>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</si>
  <si>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</si>
  <si>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</si>
  <si>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</si>
  <si>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</si>
  <si>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</si>
  <si>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</si>
  <si>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</si>
  <si>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</si>
  <si>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</si>
  <si>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</si>
  <si>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</si>
  <si>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</si>
  <si>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</si>
  <si>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</si>
  <si>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</si>
  <si>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</si>
  <si>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</si>
  <si>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</si>
  <si>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</si>
  <si>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</si>
  <si>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</si>
  <si>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</si>
  <si>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</si>
  <si>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</si>
  <si>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</si>
  <si>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</si>
  <si>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</si>
  <si>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</si>
  <si>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</si>
  <si>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</si>
  <si>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</si>
  <si>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</si>
  <si>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</si>
  <si>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</si>
  <si>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</si>
  <si>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</si>
  <si>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</si>
  <si>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</si>
  <si>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</si>
  <si>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</si>
  <si>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</si>
  <si>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</si>
  <si>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</si>
  <si>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</si>
  <si>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</si>
  <si>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</si>
  <si>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</si>
  <si>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</si>
  <si>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</si>
  <si>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</si>
  <si>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</si>
  <si>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</si>
  <si>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</si>
  <si>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</si>
  <si>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</si>
  <si>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</si>
  <si>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</si>
  <si>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</si>
  <si>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</si>
  <si>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</si>
  <si>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</si>
  <si>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</si>
  <si>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</si>
  <si>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</si>
  <si>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</si>
  <si>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</si>
  <si>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</si>
  <si>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</si>
  <si>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</si>
  <si>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</si>
  <si>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</si>
  <si>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</si>
  <si>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</si>
  <si>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</si>
  <si>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</si>
  <si>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</si>
  <si>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</si>
  <si>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</si>
  <si>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</si>
  <si>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</si>
  <si>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</si>
  <si>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</si>
  <si>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</si>
  <si>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</si>
  <si>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</si>
  <si>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</si>
  <si>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</si>
  <si>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</si>
  <si>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</si>
  <si>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</si>
  <si>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</si>
  <si>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</si>
  <si>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</si>
  <si>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</si>
  <si>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</si>
  <si>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</si>
  <si>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</si>
  <si>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</si>
  <si>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</si>
  <si>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</si>
  <si>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</si>
  <si>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</si>
  <si>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</si>
  <si>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</si>
  <si>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</si>
  <si>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</si>
  <si>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</si>
  <si>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</si>
  <si>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</si>
  <si>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</si>
  <si>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</si>
  <si>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</si>
  <si>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</si>
  <si>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</si>
  <si>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</si>
  <si>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</si>
  <si>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</si>
  <si>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</si>
  <si>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</si>
  <si>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</si>
  <si>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</si>
  <si>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</si>
  <si>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</si>
  <si>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</si>
  <si>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</si>
  <si>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</si>
  <si>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</si>
  <si>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</si>
  <si>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</si>
  <si>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</si>
  <si>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</si>
  <si>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</si>
  <si>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</si>
  <si>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</si>
  <si>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</si>
  <si>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</si>
  <si>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</si>
  <si>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</si>
  <si>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</si>
  <si>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</si>
  <si>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</si>
  <si>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</si>
  <si>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</si>
  <si>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</si>
  <si>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</si>
  <si>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</si>
  <si>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</si>
  <si>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</si>
  <si>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</si>
  <si>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</si>
  <si>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</si>
  <si>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</si>
  <si>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</si>
  <si>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</si>
  <si>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</si>
  <si>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</si>
  <si>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</si>
  <si>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</si>
  <si>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</si>
  <si>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</si>
  <si>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</si>
  <si>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</si>
  <si>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</si>
  <si>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</si>
  <si>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</si>
  <si>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</si>
  <si>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</si>
  <si>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</si>
  <si>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</si>
  <si>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</si>
  <si>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</si>
  <si>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</si>
  <si>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</si>
  <si>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</si>
  <si>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</si>
  <si>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</si>
  <si>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</si>
  <si>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</si>
  <si>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</si>
  <si>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</si>
  <si>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</si>
  <si>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</si>
  <si>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</si>
  <si>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</si>
  <si>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</si>
  <si>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</si>
  <si>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</si>
  <si>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</si>
  <si>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</si>
  <si>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</si>
  <si>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</si>
  <si>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</si>
  <si>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</si>
  <si>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</si>
  <si>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</si>
  <si>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</si>
  <si>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</si>
  <si>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</si>
  <si>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</si>
  <si>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</si>
  <si>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</si>
  <si>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</si>
  <si>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</si>
  <si>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</si>
  <si>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</si>
  <si>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</si>
  <si>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</si>
  <si>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</si>
  <si>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</si>
  <si>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</si>
  <si>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</si>
  <si>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</si>
  <si>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</si>
  <si>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</si>
  <si>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</si>
  <si>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</si>
  <si>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</si>
  <si>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</si>
  <si>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</si>
  <si>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</si>
  <si>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</si>
  <si>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</si>
  <si>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</si>
  <si>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</si>
  <si>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</si>
  <si>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</si>
  <si>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</si>
  <si>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</si>
  <si>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</si>
  <si>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</si>
  <si>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</si>
  <si>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</si>
  <si>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</si>
  <si>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</si>
  <si>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</si>
  <si>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</si>
  <si>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</si>
  <si>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</si>
  <si>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</si>
  <si>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</si>
  <si>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</si>
  <si>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</si>
  <si>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</si>
  <si>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</si>
  <si>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</si>
  <si>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</si>
  <si>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</si>
  <si>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</si>
  <si>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</si>
  <si>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</si>
  <si>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</si>
  <si>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</si>
  <si>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</si>
  <si>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</si>
  <si>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</si>
  <si>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</si>
  <si>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</si>
  <si>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</si>
  <si>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</si>
  <si>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</si>
  <si>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</si>
  <si>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</si>
  <si>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</si>
  <si>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</si>
  <si>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</si>
  <si>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</si>
  <si>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</si>
  <si>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</si>
  <si>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</si>
  <si>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</si>
  <si>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</si>
  <si>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</si>
  <si>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</si>
  <si>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</si>
  <si>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</si>
  <si>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</si>
  <si>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</si>
  <si>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</si>
  <si>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</si>
  <si>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</si>
  <si>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</si>
  <si>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</si>
  <si>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</si>
  <si>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</si>
  <si>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</si>
  <si>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</si>
  <si>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</si>
  <si>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</si>
  <si>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</si>
  <si>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</si>
  <si>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</si>
  <si>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</si>
  <si>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</si>
  <si>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</si>
  <si>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</si>
  <si>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</si>
  <si>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</si>
  <si>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</si>
  <si>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</si>
  <si>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</si>
  <si>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</si>
  <si>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</si>
  <si>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</si>
  <si>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</si>
  <si>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</si>
  <si>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</si>
  <si>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</si>
  <si>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</si>
  <si>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</si>
  <si>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</si>
  <si>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</si>
  <si>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</si>
  <si>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</si>
  <si>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</si>
  <si>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</si>
  <si>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</si>
  <si>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</si>
  <si>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</si>
  <si>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</si>
  <si>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</si>
  <si>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</si>
  <si>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</si>
  <si>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</si>
  <si>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</si>
  <si>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</si>
  <si>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</si>
  <si>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</si>
  <si>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</si>
  <si>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</si>
  <si>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</si>
  <si>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</si>
  <si>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</si>
  <si>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</si>
  <si>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</si>
  <si>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</si>
  <si>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</si>
  <si>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</si>
  <si>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</si>
  <si>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</si>
  <si>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</si>
  <si>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</si>
  <si>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</si>
  <si>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</si>
  <si>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</si>
  <si>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</si>
  <si>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</si>
  <si>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</si>
  <si>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</si>
  <si>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</si>
  <si>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</si>
  <si>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</si>
  <si>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</si>
  <si>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</si>
  <si>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</si>
  <si>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</si>
  <si>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</si>
  <si>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</si>
  <si>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</si>
  <si>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</si>
  <si>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</si>
  <si>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</si>
  <si>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</si>
  <si>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</si>
  <si>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</si>
  <si>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</si>
  <si>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</si>
  <si>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</si>
  <si>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</si>
  <si>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</si>
  <si>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</si>
  <si>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</si>
  <si>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</si>
  <si>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</si>
  <si>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</si>
  <si>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</si>
  <si>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</si>
  <si>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</si>
  <si>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</si>
  <si>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</si>
  <si>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</si>
  <si>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</si>
  <si>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</si>
  <si>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</si>
  <si>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</si>
  <si>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</si>
  <si>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</si>
  <si>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</si>
  <si>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</si>
  <si>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</si>
  <si>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</si>
  <si>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</si>
  <si>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</si>
  <si>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</si>
  <si>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</si>
  <si>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</si>
  <si>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</si>
  <si>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</si>
  <si>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</si>
  <si>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</si>
  <si>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</si>
  <si>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</si>
  <si>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</si>
  <si>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</si>
  <si>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</si>
  <si>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</si>
  <si>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</si>
  <si>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</si>
  <si>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</si>
  <si>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</si>
  <si>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</si>
  <si>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</si>
  <si>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</si>
  <si>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</si>
  <si>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</si>
  <si>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</si>
  <si>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</si>
  <si>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</si>
  <si>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</si>
  <si>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</si>
  <si>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</si>
  <si>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</si>
  <si>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</si>
  <si>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</si>
  <si>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</si>
  <si>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</si>
  <si>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</si>
  <si>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</si>
  <si>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</si>
  <si>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</si>
  <si>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</si>
  <si>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</si>
  <si>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</si>
  <si>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</si>
  <si>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</si>
  <si>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</si>
  <si>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</si>
  <si>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</si>
  <si>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</si>
  <si>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</si>
  <si>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</si>
  <si>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</si>
  <si>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</si>
  <si>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</si>
  <si>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</si>
  <si>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</si>
  <si>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</si>
  <si>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</si>
  <si>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</si>
  <si>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</si>
  <si>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</si>
  <si>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</si>
  <si>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</si>
  <si>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</si>
  <si>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</si>
  <si>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</si>
  <si>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</si>
  <si>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</si>
  <si>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</si>
  <si>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</si>
  <si>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</si>
  <si>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</si>
  <si>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</si>
  <si>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</si>
  <si>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</si>
  <si>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</si>
  <si>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</si>
  <si>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</si>
  <si>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</si>
  <si>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</si>
  <si>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</si>
  <si>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</si>
  <si>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</si>
  <si>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</si>
  <si>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</si>
  <si>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</si>
  <si>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</si>
  <si>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</si>
  <si>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</si>
  <si>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</si>
  <si>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</si>
  <si>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</si>
  <si>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</si>
  <si>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</si>
  <si>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</si>
  <si>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</si>
  <si>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</si>
  <si>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</si>
  <si>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</si>
  <si>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</si>
  <si>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</si>
  <si>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</si>
  <si>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</si>
  <si>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</si>
  <si>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</si>
  <si>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</si>
  <si>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</si>
  <si>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</si>
  <si>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</si>
  <si>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</si>
  <si>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</si>
  <si>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</si>
  <si>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</si>
  <si>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</si>
  <si>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</si>
  <si>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</si>
  <si>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</si>
  <si>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</si>
  <si>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</si>
  <si>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</si>
  <si>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</si>
  <si>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</si>
  <si>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</si>
  <si>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</si>
  <si>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</si>
  <si>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</si>
  <si>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</si>
  <si>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</si>
  <si>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</si>
  <si>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</si>
  <si>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</si>
  <si>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</si>
  <si>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</si>
  <si>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</si>
  <si>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</si>
  <si>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</si>
  <si>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</si>
  <si>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</si>
  <si>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</si>
  <si>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</si>
  <si>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</si>
  <si>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</si>
  <si>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</si>
  <si>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</si>
  <si>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</si>
  <si>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</si>
  <si>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</si>
  <si>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</si>
  <si>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</si>
  <si>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</si>
  <si>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</si>
  <si>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</si>
  <si>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</si>
  <si>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</si>
  <si>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</si>
  <si>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</si>
  <si>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</si>
  <si>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</si>
  <si>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</si>
  <si>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</si>
  <si>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</si>
  <si>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</si>
  <si>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</si>
  <si>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</si>
  <si>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</si>
  <si>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</si>
  <si>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</si>
  <si>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</si>
  <si>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</si>
  <si>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</si>
  <si>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</si>
  <si>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</si>
  <si>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</si>
  <si>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</si>
  <si>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</si>
  <si>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</si>
  <si>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</si>
  <si>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</si>
  <si>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</si>
  <si>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</si>
  <si>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</si>
  <si>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</si>
  <si>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</si>
  <si>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</si>
  <si>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</si>
  <si>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</si>
  <si>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</si>
  <si>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</si>
  <si>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</si>
  <si>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</si>
  <si>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</si>
  <si>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</si>
  <si>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</si>
  <si>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</si>
  <si>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</si>
  <si>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</si>
  <si>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</si>
  <si>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</si>
  <si>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</si>
  <si>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</si>
  <si>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</si>
  <si>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</si>
  <si>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</si>
  <si>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</si>
  <si>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</si>
  <si>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</si>
  <si>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</si>
  <si>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</si>
  <si>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</si>
  <si>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</si>
  <si>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</si>
  <si>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</si>
  <si>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</si>
  <si>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</si>
  <si>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</si>
  <si>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</si>
  <si>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</si>
  <si>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</si>
  <si>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</si>
  <si>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</si>
  <si>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</si>
  <si>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</si>
  <si>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</si>
  <si>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</si>
  <si>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</si>
  <si>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</si>
  <si>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</si>
  <si>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</si>
  <si>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</si>
  <si>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</si>
  <si>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</si>
  <si>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</si>
  <si>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</si>
  <si>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</si>
  <si>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</si>
  <si>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</si>
  <si>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</si>
  <si>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</si>
  <si>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</si>
  <si>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</si>
  <si>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</si>
  <si>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</si>
  <si>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</si>
  <si>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</si>
  <si>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</si>
  <si>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</si>
  <si>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</si>
  <si>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</si>
  <si>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</si>
  <si>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</si>
  <si>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</si>
  <si>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</si>
  <si>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</si>
  <si>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</si>
  <si>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</si>
  <si>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</si>
  <si>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</si>
  <si>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</si>
  <si>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</si>
  <si>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</si>
  <si>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</si>
  <si>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</si>
  <si>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</si>
  <si>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</si>
  <si>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</si>
  <si>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</si>
  <si>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</si>
  <si>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</si>
  <si>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</si>
  <si>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</si>
  <si>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</si>
  <si>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</si>
  <si>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</si>
  <si>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</si>
  <si>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</si>
  <si>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</si>
  <si>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</si>
  <si>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</si>
  <si>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</si>
  <si>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</si>
  <si>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</si>
  <si>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</si>
  <si>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</si>
  <si>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</si>
  <si>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</si>
  <si>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</si>
  <si>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</si>
  <si>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</si>
  <si>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</si>
  <si>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</si>
  <si>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</si>
  <si>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</si>
  <si>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</si>
  <si>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</si>
  <si>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</si>
  <si>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</si>
  <si>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</si>
  <si>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</si>
  <si>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</si>
  <si>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</si>
  <si>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</si>
  <si>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</si>
  <si>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</si>
  <si>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</si>
  <si>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</si>
  <si>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</si>
  <si>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</si>
  <si>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</si>
  <si>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</si>
  <si>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</si>
  <si>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</si>
  <si>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</si>
  <si>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</si>
  <si>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</si>
  <si>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</si>
  <si>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</si>
  <si>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</si>
  <si>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</si>
  <si>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</si>
  <si>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</si>
  <si>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</si>
  <si>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</si>
  <si>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</si>
  <si>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</si>
  <si>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</si>
  <si>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</si>
  <si>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</si>
  <si>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</si>
  <si>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</si>
  <si>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</si>
  <si>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</si>
  <si>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</si>
  <si>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</si>
  <si>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</si>
  <si>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</si>
  <si>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</si>
  <si>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</si>
  <si>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</si>
  <si>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</si>
  <si>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</si>
  <si>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</si>
  <si>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</si>
  <si>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</si>
  <si>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</si>
  <si>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</si>
  <si>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</si>
  <si>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</si>
  <si>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</si>
  <si>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</si>
  <si>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</si>
  <si>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</si>
  <si>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</si>
  <si>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</si>
  <si>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</si>
  <si>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</si>
  <si>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</si>
  <si>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</si>
  <si>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</si>
  <si>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</si>
  <si>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</si>
  <si>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</si>
  <si>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</si>
  <si>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</si>
  <si>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</si>
  <si>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</si>
  <si>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</si>
  <si>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</si>
  <si>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</si>
  <si>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</si>
  <si>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</si>
  <si>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</si>
  <si>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</si>
  <si>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</si>
  <si>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</si>
  <si>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</si>
  <si>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</si>
  <si>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</si>
  <si>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</si>
  <si>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</si>
  <si>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</si>
  <si>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</si>
  <si>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</si>
  <si>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</si>
  <si>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</si>
  <si>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</si>
  <si>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</si>
  <si>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</si>
  <si>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</si>
  <si>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</si>
  <si>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</si>
  <si>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</si>
  <si>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</si>
  <si>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</si>
  <si>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</si>
  <si>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</si>
  <si>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</si>
  <si>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</si>
  <si>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</si>
  <si>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</si>
  <si>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</si>
  <si>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</si>
  <si>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</si>
  <si>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</si>
  <si>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</si>
  <si>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</si>
  <si>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</si>
  <si>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</si>
  <si>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</si>
  <si>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</si>
  <si>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</si>
  <si>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</si>
  <si>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</si>
  <si>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</si>
  <si>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</si>
  <si>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</si>
  <si>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</si>
  <si>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</si>
  <si>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</si>
  <si>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</si>
  <si>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</si>
  <si>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</si>
  <si>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</si>
  <si>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</si>
  <si>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</si>
  <si>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</si>
  <si>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</si>
  <si>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</si>
  <si>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</si>
  <si>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</si>
  <si>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</si>
  <si>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</si>
  <si>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</si>
  <si>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</si>
  <si>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</si>
  <si>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</si>
  <si>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</si>
  <si>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</si>
  <si>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</si>
  <si>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</si>
  <si>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</si>
  <si>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</si>
  <si>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</si>
  <si>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</si>
  <si>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</si>
  <si>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</si>
  <si>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</si>
  <si>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</si>
  <si>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</si>
  <si>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</si>
  <si>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</si>
  <si>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</si>
  <si>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</si>
  <si>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</si>
  <si>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</si>
  <si>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</si>
  <si>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</si>
  <si>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</si>
  <si>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</si>
  <si>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</si>
  <si>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</si>
  <si>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</si>
  <si>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</si>
  <si>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</si>
  <si>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</si>
  <si>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</si>
  <si>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</si>
  <si>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</si>
  <si>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</si>
  <si>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</si>
  <si>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</si>
  <si>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</si>
  <si>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</si>
  <si>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</si>
  <si>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</si>
  <si>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</si>
  <si>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</si>
  <si>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</si>
  <si>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</si>
  <si>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</si>
  <si>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</si>
  <si>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</si>
  <si>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</si>
  <si>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</si>
  <si>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</si>
  <si>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</si>
  <si>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</si>
  <si>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</si>
  <si>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</si>
  <si>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</si>
  <si>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</si>
  <si>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</si>
  <si>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</si>
  <si>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</si>
  <si>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</si>
  <si>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</si>
  <si>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</si>
  <si>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</si>
  <si>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</si>
  <si>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</si>
  <si>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</si>
  <si>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</si>
  <si>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</si>
  <si>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</si>
  <si>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</si>
  <si>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</si>
  <si>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</si>
  <si>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</si>
  <si>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</si>
  <si>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</si>
  <si>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</si>
  <si>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</si>
  <si>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</si>
  <si>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</si>
  <si>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</si>
  <si>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</si>
  <si>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</si>
  <si>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</si>
  <si>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</si>
  <si>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</si>
  <si>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</si>
  <si>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</si>
  <si>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</si>
  <si>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</si>
  <si>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</si>
  <si>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</si>
  <si>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</si>
  <si>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</si>
  <si>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</si>
  <si>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</si>
  <si>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</si>
  <si>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</si>
  <si>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</si>
  <si>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</si>
  <si>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</si>
  <si>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</si>
  <si>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</si>
  <si>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</si>
  <si>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</si>
  <si>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</si>
  <si>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</si>
  <si>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</si>
  <si>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</si>
  <si>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</si>
  <si>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</si>
  <si>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</si>
  <si>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</si>
  <si>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</si>
  <si>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</si>
  <si>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</si>
  <si>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</si>
  <si>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</si>
  <si>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</si>
  <si>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</si>
  <si>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</si>
  <si>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</si>
  <si>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</si>
  <si>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</si>
  <si>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</si>
  <si>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</si>
  <si>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</si>
  <si>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</si>
  <si>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</si>
  <si>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</si>
  <si>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</si>
  <si>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</si>
  <si>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</si>
  <si>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</si>
  <si>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</si>
  <si>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</si>
  <si>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</si>
  <si>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</si>
  <si>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</si>
  <si>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</si>
  <si>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</si>
  <si>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</si>
  <si>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</si>
  <si>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</si>
  <si>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</si>
  <si>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</si>
  <si>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</si>
  <si>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</si>
  <si>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</si>
  <si>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</si>
  <si>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</si>
  <si>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</si>
  <si>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</si>
  <si>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</si>
  <si>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</si>
  <si>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</si>
  <si>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</si>
  <si>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</si>
  <si>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</si>
  <si>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</si>
  <si>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</si>
  <si>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</si>
  <si>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</si>
  <si>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</si>
  <si>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</si>
  <si>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</si>
  <si>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</si>
  <si>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</si>
  <si>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</si>
  <si>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</si>
  <si>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</si>
  <si>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</si>
  <si>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</si>
  <si>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</si>
  <si>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</si>
  <si>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</si>
  <si>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</si>
  <si>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</si>
  <si>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</si>
  <si>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</si>
  <si>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</si>
  <si>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</si>
  <si>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</si>
  <si>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</si>
  <si>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</si>
  <si>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</si>
  <si>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</si>
  <si>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</si>
  <si>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</si>
  <si>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</si>
  <si>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</si>
  <si>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</si>
  <si>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</si>
  <si>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</si>
  <si>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</si>
  <si>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</si>
  <si>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</si>
  <si>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</si>
  <si>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</si>
  <si>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</si>
  <si>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</si>
  <si>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</si>
  <si>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</si>
  <si>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</si>
  <si>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</si>
  <si>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</si>
  <si>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</si>
  <si>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</si>
  <si>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</si>
  <si>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</si>
  <si>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</si>
  <si>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</si>
  <si>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</si>
  <si>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</si>
  <si>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</si>
  <si>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</si>
  <si>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</si>
  <si>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</si>
  <si>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</si>
  <si>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</si>
  <si>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</si>
  <si>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</si>
  <si>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</si>
  <si>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</si>
  <si>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</si>
  <si>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</si>
  <si>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</si>
  <si>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</si>
  <si>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</si>
  <si>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</si>
  <si>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</si>
  <si>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</si>
  <si>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</si>
  <si>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</si>
  <si>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</si>
  <si>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</si>
  <si>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</si>
  <si>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</si>
  <si>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</si>
  <si>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</si>
  <si>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</si>
  <si>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</si>
  <si>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</si>
  <si>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</si>
  <si>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</si>
  <si>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</si>
  <si>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</si>
  <si>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</si>
  <si>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</si>
  <si>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</si>
  <si>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</si>
  <si>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</si>
  <si>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</si>
  <si>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</si>
  <si>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</si>
  <si>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</si>
  <si>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</si>
  <si>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</si>
  <si>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</si>
  <si>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</si>
  <si>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</si>
  <si>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</si>
  <si>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</si>
  <si>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</si>
  <si>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</si>
  <si>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</si>
  <si>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</si>
  <si>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</si>
  <si>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</si>
  <si>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</si>
  <si>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</si>
  <si>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</si>
  <si>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</si>
  <si>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</si>
  <si>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</si>
  <si>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</si>
  <si>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</si>
  <si>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</si>
  <si>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</si>
  <si>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</si>
  <si>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</si>
  <si>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</si>
  <si>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</si>
  <si>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</si>
  <si>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</si>
  <si>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</si>
  <si>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</si>
  <si>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</si>
  <si>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</si>
  <si>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</si>
  <si>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</si>
  <si>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</si>
  <si>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</si>
  <si>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</si>
  <si>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</si>
  <si>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</si>
  <si>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</si>
  <si>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</si>
  <si>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</si>
  <si>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</si>
  <si>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</si>
  <si>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</si>
  <si>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</si>
  <si>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</si>
  <si>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</si>
  <si>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</si>
  <si>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</si>
  <si>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</si>
  <si>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</si>
  <si>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</si>
  <si>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</si>
  <si>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</si>
  <si>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</si>
  <si>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</si>
  <si>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</si>
  <si>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</si>
  <si>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</si>
  <si>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</si>
  <si>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</si>
  <si>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</si>
  <si>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</si>
  <si>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</si>
  <si>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</si>
  <si>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</si>
  <si>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</si>
  <si>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</si>
  <si>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</si>
  <si>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</si>
  <si>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</si>
  <si>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</si>
  <si>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</si>
  <si>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</si>
  <si>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</si>
  <si>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</si>
  <si>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</si>
  <si>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</si>
  <si>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</si>
  <si>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</si>
  <si>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</si>
  <si>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</si>
  <si>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</si>
  <si>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</si>
  <si>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</si>
  <si>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</si>
  <si>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</si>
  <si>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</si>
  <si>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</si>
  <si>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</si>
  <si>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</si>
  <si>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</si>
  <si>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</si>
  <si>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</si>
  <si>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</si>
  <si>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</si>
  <si>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</si>
  <si>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</si>
  <si>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</si>
  <si>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</si>
  <si>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</si>
  <si>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</si>
  <si>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</si>
  <si>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</si>
  <si>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</si>
  <si>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</si>
  <si>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</si>
  <si>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</si>
  <si>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</si>
  <si>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</si>
  <si>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</si>
  <si>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</si>
  <si>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</si>
  <si>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</si>
  <si>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</si>
  <si>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</si>
  <si>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</si>
  <si>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</si>
  <si>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</si>
  <si>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</si>
  <si>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</si>
  <si>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</si>
  <si>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</si>
  <si>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</si>
  <si>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</si>
  <si>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</si>
  <si>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</si>
  <si>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</si>
  <si>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</si>
  <si>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</si>
  <si>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</si>
  <si>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</si>
  <si>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</si>
  <si>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</si>
  <si>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</si>
  <si>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</si>
  <si>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</si>
  <si>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</si>
  <si>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</si>
  <si>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</si>
  <si>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</si>
  <si>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</si>
  <si>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</si>
  <si>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</si>
  <si>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</si>
  <si>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</si>
  <si>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</si>
  <si>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</si>
  <si>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</si>
  <si>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</si>
  <si>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</si>
  <si>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</si>
  <si>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</si>
  <si>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</si>
  <si>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</si>
  <si>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</si>
  <si>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</si>
  <si>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</si>
  <si>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</si>
  <si>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</si>
  <si>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</si>
  <si>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</si>
  <si>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</si>
  <si>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</si>
  <si>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</si>
  <si>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</si>
  <si>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</si>
  <si>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</si>
  <si>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</si>
  <si>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</si>
  <si>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</si>
  <si>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</si>
  <si>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</si>
  <si>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</si>
  <si>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</si>
  <si>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</si>
  <si>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</si>
  <si>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</si>
  <si>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</si>
  <si>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</si>
  <si>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</si>
  <si>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</si>
  <si>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</si>
  <si>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</si>
  <si>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</si>
  <si>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</si>
  <si>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</si>
  <si>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</si>
  <si>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</si>
  <si>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</si>
  <si>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</si>
  <si>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</si>
  <si>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</si>
  <si>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</si>
  <si>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</si>
  <si>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</si>
  <si>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</si>
  <si>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</si>
  <si>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</si>
  <si>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</si>
  <si>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</si>
  <si>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</si>
  <si>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</si>
  <si>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</si>
  <si>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</si>
  <si>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</si>
  <si>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</si>
  <si>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</si>
  <si>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</si>
  <si>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</si>
  <si>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</si>
  <si>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</si>
  <si>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</si>
  <si>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</si>
  <si>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</si>
  <si>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</si>
  <si>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</si>
  <si>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</si>
  <si>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</si>
  <si>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</si>
  <si>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</si>
  <si>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</si>
  <si>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</si>
  <si>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</si>
  <si>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</si>
  <si>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</si>
  <si>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</si>
  <si>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</si>
  <si>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</si>
  <si>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</si>
  <si>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</si>
  <si>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</si>
  <si>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</si>
  <si>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</si>
  <si>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</si>
  <si>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</si>
  <si>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</si>
  <si>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</si>
  <si>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</si>
  <si>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</si>
  <si>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</si>
  <si>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</si>
  <si>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</si>
  <si>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</si>
  <si>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</si>
  <si>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</si>
  <si>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</si>
  <si>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</si>
  <si>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</si>
  <si>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</si>
  <si>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</si>
  <si>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</si>
  <si>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</si>
  <si>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</si>
  <si>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</si>
  <si>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</si>
  <si>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</si>
  <si>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</si>
  <si>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</si>
  <si>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</si>
  <si>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</si>
  <si>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</si>
  <si>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</si>
  <si>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</si>
  <si>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</si>
  <si>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</si>
  <si>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</si>
  <si>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</si>
  <si>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</si>
  <si>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</si>
  <si>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</si>
  <si>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</si>
  <si>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</si>
  <si>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</si>
  <si>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</si>
  <si>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</si>
  <si>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</si>
  <si>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</si>
  <si>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</si>
  <si>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</si>
  <si>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</si>
  <si>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</si>
  <si>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</si>
  <si>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</si>
  <si>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</si>
  <si>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</si>
  <si>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</si>
  <si>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</si>
  <si>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</si>
  <si>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</si>
  <si>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</si>
  <si>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</si>
  <si>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</si>
  <si>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</si>
  <si>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</si>
  <si>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</si>
  <si>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</si>
  <si>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</si>
  <si>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</si>
  <si>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</si>
  <si>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</si>
  <si>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</si>
  <si>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</si>
  <si>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</si>
  <si>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</si>
  <si>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</si>
  <si>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</si>
  <si>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</si>
  <si>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</si>
  <si>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</si>
  <si>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</si>
  <si>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</si>
  <si>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</si>
  <si>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</si>
  <si>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</si>
  <si>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</si>
  <si>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</si>
  <si>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</si>
  <si>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</si>
  <si>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</si>
  <si>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</si>
  <si>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</si>
  <si>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</si>
  <si>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</si>
  <si>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</si>
  <si>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</si>
  <si>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</si>
  <si>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</si>
  <si>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</si>
  <si>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</si>
  <si>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</si>
  <si>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</si>
  <si>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</si>
  <si>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</si>
  <si>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</si>
  <si>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</si>
  <si>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</si>
  <si>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</si>
  <si>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</si>
  <si>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</si>
  <si>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</si>
  <si>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</si>
  <si>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</si>
  <si>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</si>
  <si>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</si>
  <si>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</si>
  <si>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</si>
  <si>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</si>
  <si>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</si>
  <si>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</si>
  <si>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</si>
  <si>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</si>
  <si>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</si>
  <si>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</si>
  <si>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</si>
  <si>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</si>
  <si>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</si>
  <si>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</si>
  <si>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</si>
  <si>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</si>
  <si>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</si>
  <si>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</si>
  <si>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</si>
  <si>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</si>
  <si>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</si>
  <si>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</si>
  <si>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</si>
  <si>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</si>
  <si>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</si>
  <si>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</si>
  <si>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</si>
  <si>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</si>
  <si>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</si>
  <si>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</si>
  <si>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</si>
  <si>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</si>
  <si>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</si>
  <si>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</si>
  <si>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</si>
  <si>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</si>
  <si>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</si>
  <si>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</si>
  <si>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</si>
  <si>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</si>
  <si>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</si>
  <si>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</si>
  <si>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</si>
  <si>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</si>
  <si>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</si>
  <si>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</si>
  <si>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</si>
  <si>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</si>
  <si>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</si>
  <si>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</si>
  <si>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</si>
  <si>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</si>
  <si>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</si>
  <si>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</si>
  <si>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</si>
  <si>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</si>
  <si>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</si>
  <si>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</si>
  <si>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</si>
  <si>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</si>
  <si>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</si>
  <si>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</si>
  <si>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</si>
  <si>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</si>
  <si>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</si>
  <si>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</si>
  <si>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</si>
  <si>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</si>
  <si>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</si>
  <si>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</si>
  <si>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</si>
  <si>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</si>
  <si>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</si>
  <si>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</si>
  <si>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</si>
  <si>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</si>
  <si>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</si>
  <si>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</si>
  <si>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</si>
  <si>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</si>
  <si>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</si>
  <si>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</si>
  <si>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</si>
  <si>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</si>
  <si>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</si>
  <si>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</si>
  <si>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</si>
  <si>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</si>
  <si>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</si>
  <si>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</si>
  <si>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</si>
  <si>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</si>
  <si>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</si>
  <si>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</si>
  <si>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</si>
  <si>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</si>
  <si>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</si>
  <si>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</si>
  <si>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</si>
  <si>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</si>
  <si>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</si>
  <si>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</si>
  <si>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</si>
  <si>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</si>
  <si>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</si>
  <si>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</si>
  <si>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</si>
  <si>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</si>
  <si>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</si>
  <si>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</si>
  <si>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</si>
  <si>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</si>
  <si>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</si>
  <si>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</si>
  <si>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</si>
  <si>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</si>
  <si>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</si>
  <si>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</si>
  <si>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</si>
  <si>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</si>
  <si>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</si>
  <si>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</si>
  <si>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</si>
  <si>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</si>
  <si>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</si>
  <si>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</si>
  <si>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</si>
  <si>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</si>
  <si>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</si>
  <si>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</si>
  <si>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</si>
  <si>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</si>
  <si>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</si>
  <si>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</si>
  <si>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</si>
  <si>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</si>
  <si>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</si>
  <si>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</si>
  <si>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</si>
  <si>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</si>
  <si>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</si>
  <si>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</si>
  <si>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</si>
  <si>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</si>
  <si>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</si>
  <si>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</si>
  <si>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</si>
  <si>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</si>
  <si>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</si>
  <si>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</si>
  <si>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</si>
  <si>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</si>
  <si>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</si>
  <si>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</si>
  <si>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</si>
  <si>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</si>
  <si>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</si>
  <si>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</si>
  <si>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</si>
  <si>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</si>
  <si>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</si>
  <si>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</si>
  <si>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</si>
  <si>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</si>
  <si>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</si>
  <si>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</si>
  <si>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</si>
  <si>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</si>
  <si>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</si>
  <si>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</si>
  <si>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</si>
  <si>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</si>
  <si>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</si>
  <si>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</si>
  <si>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</si>
  <si>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</si>
  <si>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</si>
  <si>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</si>
  <si>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</si>
  <si>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</si>
  <si>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</si>
  <si>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</si>
  <si>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</si>
  <si>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</si>
  <si>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</si>
  <si>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</si>
  <si>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</si>
  <si>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</si>
  <si>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</si>
  <si>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</si>
  <si>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</si>
  <si>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</si>
  <si>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</si>
  <si>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</si>
  <si>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</si>
  <si>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</si>
  <si>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</si>
  <si>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</si>
  <si>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</si>
  <si>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</si>
  <si>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</si>
  <si>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</si>
  <si>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</si>
  <si>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</si>
  <si>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</si>
  <si>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</si>
  <si>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</si>
  <si>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</si>
  <si>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</si>
  <si>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</si>
  <si>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</si>
  <si>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</si>
  <si>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</si>
  <si>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</si>
  <si>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</si>
  <si>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</si>
  <si>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</si>
  <si>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</si>
  <si>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</si>
  <si>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</si>
  <si>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</si>
  <si>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</si>
  <si>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</si>
  <si>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</si>
  <si>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</si>
  <si>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</si>
  <si>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</si>
  <si>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</si>
  <si>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</si>
  <si>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</si>
  <si>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</si>
  <si>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</si>
  <si>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</si>
  <si>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</si>
  <si>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</si>
  <si>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</si>
  <si>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</si>
  <si>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</si>
  <si>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</si>
  <si>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</si>
  <si>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</si>
  <si>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</si>
  <si>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</si>
  <si>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</si>
  <si>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</si>
  <si>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</si>
  <si>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</si>
  <si>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</si>
  <si>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</si>
  <si>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</si>
  <si>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</si>
  <si>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</si>
  <si>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</si>
  <si>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</si>
  <si>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</si>
  <si>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</si>
  <si>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</si>
  <si>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</si>
  <si>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</si>
  <si>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</si>
  <si>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</si>
  <si>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</si>
  <si>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</si>
  <si>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</si>
  <si>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</si>
  <si>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</si>
  <si>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</si>
  <si>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</si>
  <si>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</si>
  <si>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</si>
  <si>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</si>
  <si>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</si>
  <si>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</si>
  <si>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</si>
  <si>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</si>
  <si>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</si>
  <si>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</si>
  <si>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</si>
  <si>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</si>
  <si>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</si>
  <si>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</si>
  <si>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</si>
  <si>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</si>
  <si>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</si>
  <si>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</si>
  <si>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</si>
  <si>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</si>
  <si>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</si>
  <si>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</si>
  <si>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</si>
  <si>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</si>
  <si>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</si>
  <si>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</si>
  <si>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</si>
  <si>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</si>
  <si>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</si>
  <si>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</si>
  <si>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</si>
  <si>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</si>
  <si>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</si>
  <si>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</si>
  <si>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</si>
  <si>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</si>
  <si>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</si>
  <si>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</si>
  <si>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</si>
  <si>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</si>
  <si>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</si>
  <si>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</si>
  <si>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</si>
  <si>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</si>
  <si>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</si>
  <si>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</si>
  <si>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</si>
  <si>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</si>
  <si>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</si>
  <si>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</si>
  <si>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</si>
  <si>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</si>
  <si>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</si>
  <si>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</si>
  <si>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</si>
  <si>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</si>
  <si>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</si>
  <si>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</si>
  <si>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</si>
  <si>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</si>
  <si>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</si>
  <si>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</si>
  <si>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</si>
  <si>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</si>
  <si>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</si>
  <si>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</si>
  <si>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</si>
  <si>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</si>
  <si>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</si>
  <si>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</si>
  <si>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</si>
  <si>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</si>
  <si>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</si>
  <si>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</si>
  <si>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</si>
  <si>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</si>
  <si>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</si>
  <si>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</si>
  <si>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</si>
  <si>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</si>
  <si>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</si>
  <si>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</si>
  <si>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</si>
  <si>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</si>
  <si>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</si>
  <si>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</si>
  <si>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</si>
  <si>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</si>
  <si>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</si>
  <si>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</si>
  <si>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</si>
  <si>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</si>
  <si>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</si>
  <si>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</si>
  <si>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</si>
  <si>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</si>
  <si>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</si>
  <si>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</si>
  <si>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</si>
  <si>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</si>
  <si>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</si>
  <si>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</si>
  <si>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</si>
  <si>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</si>
  <si>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</si>
  <si>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</si>
  <si>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</si>
  <si>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</si>
  <si>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</si>
  <si>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</si>
  <si>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</si>
  <si>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</si>
  <si>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</si>
  <si>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</si>
  <si>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</si>
  <si>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</si>
  <si>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</si>
  <si>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</si>
  <si>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</si>
  <si>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</si>
  <si>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</si>
  <si>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</si>
  <si>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</si>
  <si>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</si>
  <si>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</si>
  <si>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</si>
  <si>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</si>
  <si>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</si>
  <si>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</si>
  <si>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</si>
  <si>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</si>
  <si>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</si>
  <si>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</si>
  <si>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</si>
  <si>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</si>
  <si>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</si>
  <si>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</si>
  <si>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</si>
  <si>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</si>
  <si>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</si>
  <si>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</si>
  <si>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</si>
  <si>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</si>
  <si>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</si>
  <si>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</si>
  <si>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</si>
  <si>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</si>
  <si>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</si>
  <si>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</si>
  <si>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</si>
  <si>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</si>
  <si>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</si>
  <si>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</si>
  <si>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</si>
  <si>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</si>
  <si>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</si>
  <si>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</si>
  <si>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</si>
  <si>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</si>
  <si>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</si>
  <si>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</si>
  <si>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</si>
  <si>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</si>
  <si>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</si>
  <si>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</si>
  <si>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</si>
  <si>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</si>
  <si>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</si>
  <si>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</si>
  <si>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</si>
  <si>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</si>
  <si>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</si>
  <si>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</si>
  <si>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</si>
  <si>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</si>
  <si>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</si>
  <si>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</si>
  <si>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</si>
  <si>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</si>
  <si>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</si>
  <si>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</si>
  <si>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</si>
  <si>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</si>
  <si>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</si>
  <si>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</si>
  <si>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</si>
  <si>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</si>
  <si>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</si>
  <si>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</si>
  <si>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</si>
  <si>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</si>
  <si>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</si>
  <si>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</si>
  <si>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</si>
  <si>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</si>
  <si>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</si>
  <si>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</si>
  <si>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</si>
  <si>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</si>
  <si>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</si>
  <si>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</si>
  <si>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</si>
  <si>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</si>
  <si>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</si>
  <si>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</si>
  <si>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</si>
  <si>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</si>
  <si>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</si>
  <si>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</si>
  <si>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</si>
  <si>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</si>
  <si>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</si>
  <si>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</si>
  <si>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</si>
  <si>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</si>
  <si>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</si>
  <si>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</si>
  <si>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</si>
  <si>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</si>
  <si>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</si>
  <si>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</si>
  <si>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</si>
  <si>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</si>
  <si>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</si>
  <si>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</si>
  <si>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</si>
  <si>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</si>
  <si>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</si>
  <si>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</si>
  <si>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</si>
  <si>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</si>
  <si>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</si>
  <si>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</si>
  <si>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</si>
  <si>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</si>
  <si>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</si>
  <si>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</si>
  <si>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</si>
  <si>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</si>
  <si>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</si>
  <si>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</si>
  <si>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</si>
  <si>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</si>
  <si>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</si>
  <si>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</si>
  <si>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</si>
  <si>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</si>
  <si>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</si>
  <si>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</si>
  <si>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</si>
  <si>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</si>
  <si>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</si>
  <si>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</si>
  <si>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</si>
  <si>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</si>
  <si>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</si>
  <si>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</si>
  <si>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</si>
  <si>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</si>
  <si>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</si>
  <si>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</si>
  <si>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</si>
  <si>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</si>
  <si>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</si>
  <si>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</si>
  <si>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</si>
  <si>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</si>
  <si>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</si>
  <si>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</si>
  <si>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</si>
  <si>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</si>
  <si>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</si>
  <si>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</si>
  <si>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</si>
  <si>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</si>
  <si>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</si>
  <si>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</si>
  <si>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</si>
  <si>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</si>
  <si>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</si>
  <si>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</si>
  <si>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</si>
  <si>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</si>
  <si>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</si>
  <si>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</si>
  <si>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</si>
  <si>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</si>
  <si>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</si>
  <si>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</si>
  <si>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</si>
  <si>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</si>
  <si>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</si>
  <si>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</si>
  <si>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</si>
  <si>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</si>
  <si>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</si>
  <si>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</si>
  <si>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</si>
  <si>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</si>
  <si>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</si>
  <si>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</si>
  <si>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</si>
  <si>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</si>
  <si>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</si>
  <si>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</si>
  <si>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</si>
  <si>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</si>
  <si>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</si>
  <si>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</si>
  <si>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</si>
  <si>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</si>
  <si>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</si>
  <si>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</si>
  <si>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</si>
  <si>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</si>
  <si>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</si>
  <si>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</si>
  <si>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</si>
  <si>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</si>
  <si>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</si>
  <si>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</si>
  <si>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</si>
  <si>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</si>
  <si>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</si>
  <si>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</si>
  <si>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</si>
  <si>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</si>
  <si>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</si>
  <si>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</si>
  <si>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</si>
  <si>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</si>
  <si>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</si>
  <si>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</si>
  <si>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</si>
  <si>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</si>
  <si>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</si>
  <si>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</si>
  <si>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</si>
  <si>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</si>
  <si>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</si>
  <si>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</si>
  <si>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</si>
  <si>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</si>
  <si>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</si>
  <si>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</si>
  <si>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</si>
  <si>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</si>
  <si>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</si>
  <si>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</si>
  <si>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</si>
  <si>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</si>
  <si>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</si>
  <si>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</si>
  <si>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</si>
  <si>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</si>
  <si>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</si>
  <si>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</si>
  <si>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</si>
  <si>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</si>
  <si>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</si>
  <si>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</si>
  <si>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</si>
  <si>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</si>
  <si>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</si>
  <si>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</si>
  <si>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</si>
  <si>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</si>
  <si>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</si>
  <si>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</si>
  <si>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</si>
  <si>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</si>
  <si>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</si>
  <si>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</si>
  <si>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</si>
  <si>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</si>
  <si>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</si>
  <si>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</si>
  <si>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</si>
  <si>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</si>
  <si>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</si>
  <si>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</si>
  <si>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</si>
  <si>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</si>
  <si>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</si>
  <si>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</si>
  <si>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</si>
  <si>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</si>
  <si>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</si>
  <si>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</si>
  <si>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</si>
  <si>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</si>
  <si>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</si>
  <si>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</si>
  <si>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</si>
  <si>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</si>
  <si>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</si>
  <si>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</si>
  <si>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</si>
  <si>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</si>
  <si>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</si>
  <si>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</si>
  <si>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</si>
  <si>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</si>
  <si>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</si>
  <si>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</si>
  <si>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</si>
  <si>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</si>
  <si>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</si>
  <si>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</si>
  <si>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</si>
  <si>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</si>
  <si>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</si>
  <si>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</si>
  <si>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</si>
  <si>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</si>
  <si>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</si>
  <si>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</si>
  <si>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</si>
  <si>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</si>
  <si>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</si>
  <si>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</si>
  <si>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</si>
  <si>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</si>
  <si>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</si>
  <si>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</si>
  <si>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</si>
  <si>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</si>
  <si>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</si>
  <si>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</si>
  <si>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</si>
  <si>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</si>
  <si>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</si>
  <si>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</si>
  <si>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</si>
  <si>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</si>
  <si>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</si>
  <si>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</si>
  <si>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</si>
  <si>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</si>
  <si>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</si>
  <si>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</si>
  <si>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</si>
  <si>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</si>
  <si>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</si>
  <si>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</si>
  <si>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</si>
  <si>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</si>
  <si>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</si>
  <si>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</si>
  <si>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</si>
  <si>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</si>
  <si>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</si>
  <si>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</si>
  <si>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</si>
  <si>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</si>
  <si>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</si>
  <si>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</si>
  <si>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</si>
  <si>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</si>
  <si>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</si>
  <si>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</si>
  <si>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</si>
  <si>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</si>
  <si>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</si>
  <si>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</si>
  <si>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</si>
  <si>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</si>
  <si>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</si>
  <si>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</si>
  <si>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</si>
  <si>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</si>
  <si>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</si>
  <si>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</si>
  <si>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</si>
  <si>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</si>
  <si>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</si>
  <si>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</si>
  <si>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</si>
  <si>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</si>
  <si>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</si>
  <si>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</si>
  <si>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</si>
  <si>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</si>
  <si>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</si>
  <si>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</si>
  <si>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</si>
  <si>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</si>
  <si>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</si>
  <si>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</si>
  <si>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</si>
  <si>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</si>
  <si>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</si>
  <si>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</si>
  <si>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</si>
  <si>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</si>
  <si>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</si>
  <si>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</si>
  <si>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</si>
  <si>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</si>
  <si>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</si>
  <si>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</si>
  <si>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</si>
  <si>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</si>
  <si>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</si>
  <si>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</si>
  <si>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</si>
  <si>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</si>
  <si>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</si>
  <si>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</si>
  <si>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</si>
  <si>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</si>
  <si>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</si>
  <si>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</si>
  <si>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</si>
  <si>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</si>
  <si>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</si>
  <si>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</si>
  <si>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</si>
  <si>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</si>
  <si>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</si>
  <si>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</si>
  <si>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</si>
  <si>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</si>
  <si>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</si>
  <si>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</si>
  <si>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</si>
  <si>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</si>
  <si>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</si>
  <si>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</si>
  <si>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</si>
  <si>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</si>
  <si>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</si>
  <si>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</si>
  <si>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</si>
  <si>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</si>
  <si>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</si>
  <si>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</si>
  <si>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</si>
  <si>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</si>
  <si>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</si>
  <si>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</si>
  <si>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</si>
  <si>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</si>
  <si>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</si>
  <si>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</si>
  <si>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</si>
  <si>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</si>
  <si>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</si>
  <si>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</si>
  <si>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</si>
  <si>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</si>
  <si>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</si>
  <si>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</si>
  <si>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</si>
  <si>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</si>
  <si>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</si>
  <si>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</si>
  <si>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</si>
  <si>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</si>
  <si>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</si>
  <si>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</si>
  <si>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</si>
  <si>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</si>
  <si>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</si>
  <si>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</si>
  <si>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</si>
  <si>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</si>
  <si>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</si>
  <si>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</si>
  <si>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</si>
  <si>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</si>
  <si>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</si>
  <si>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</si>
  <si>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</si>
  <si>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</si>
  <si>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</si>
  <si>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</si>
  <si>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</si>
  <si>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</si>
  <si>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</si>
  <si>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</si>
  <si>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</si>
  <si>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</si>
  <si>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</si>
  <si>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</si>
  <si>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</si>
  <si>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</si>
  <si>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</si>
  <si>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</si>
  <si>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</si>
  <si>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</si>
  <si>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</si>
  <si>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</si>
  <si>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</si>
  <si>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</si>
  <si>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</si>
  <si>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</si>
  <si>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</si>
  <si>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</si>
  <si>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</si>
  <si>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</si>
  <si>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</si>
  <si>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</si>
  <si>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</si>
  <si>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</si>
  <si>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</si>
  <si>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</si>
  <si>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</si>
  <si>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</si>
  <si>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</si>
  <si>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</si>
  <si>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</si>
  <si>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</si>
  <si>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</si>
  <si>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</si>
  <si>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</si>
  <si>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</si>
  <si>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</si>
  <si>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</si>
  <si>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</si>
  <si>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</si>
  <si>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</si>
  <si>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</si>
  <si>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</si>
  <si>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</si>
  <si>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</si>
  <si>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</si>
  <si>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</si>
  <si>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</si>
  <si>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</si>
  <si>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</si>
  <si>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</si>
  <si>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</si>
  <si>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</si>
  <si>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</si>
  <si>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</si>
  <si>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</si>
  <si>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</si>
  <si>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</si>
  <si>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</si>
  <si>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</si>
  <si>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</si>
  <si>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</si>
  <si>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</si>
  <si>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</si>
  <si>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</si>
  <si>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</si>
  <si>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</si>
  <si>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</si>
  <si>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</si>
  <si>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</si>
  <si>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</si>
  <si>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</si>
  <si>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</si>
  <si>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</si>
  <si>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</si>
  <si>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</si>
  <si>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</si>
  <si>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</si>
  <si>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</si>
  <si>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</si>
  <si>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</si>
  <si>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</si>
  <si>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</si>
  <si>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</si>
  <si>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</si>
  <si>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</si>
  <si>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</si>
  <si>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</si>
  <si>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</si>
  <si>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</si>
  <si>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</si>
  <si>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</si>
  <si>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</si>
  <si>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</si>
  <si>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</si>
  <si>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</si>
  <si>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</si>
  <si>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</si>
  <si>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</si>
  <si>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</si>
  <si>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</si>
  <si>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</si>
  <si>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</si>
  <si>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</si>
  <si>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</si>
  <si>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</si>
  <si>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</si>
  <si>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</si>
  <si>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</si>
  <si>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</si>
  <si>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</si>
  <si>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</si>
  <si>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</si>
  <si>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</si>
  <si>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</si>
  <si>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</si>
  <si>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</si>
  <si>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</si>
  <si>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</si>
  <si>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</si>
  <si>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</si>
  <si>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</si>
  <si>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</si>
  <si>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</si>
  <si>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</si>
  <si>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</si>
  <si>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</si>
  <si>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</si>
  <si>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</si>
  <si>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</si>
  <si>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</si>
  <si>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</si>
  <si>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</si>
  <si>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</si>
  <si>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</si>
  <si>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</si>
  <si>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</si>
  <si>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</si>
  <si>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</si>
  <si>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</si>
  <si>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</si>
  <si>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</si>
  <si>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</si>
  <si>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</si>
  <si>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</si>
  <si>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</si>
  <si>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</si>
  <si>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</si>
  <si>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</si>
  <si>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</si>
  <si>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</si>
  <si>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</si>
  <si>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</si>
  <si>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</si>
  <si>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</si>
  <si>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</si>
  <si>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</si>
  <si>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</si>
  <si>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</si>
  <si>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</si>
  <si>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</si>
  <si>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</si>
  <si>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</si>
  <si>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</si>
  <si>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</si>
  <si>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</si>
  <si>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</si>
  <si>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</si>
  <si>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</si>
  <si>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</si>
  <si>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</si>
  <si>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</si>
  <si>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</si>
  <si>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</si>
  <si>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</si>
  <si>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</si>
  <si>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</si>
  <si>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</si>
  <si>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</si>
  <si>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</si>
  <si>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</si>
  <si>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</si>
  <si>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</si>
  <si>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</si>
  <si>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</si>
  <si>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</si>
  <si>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</si>
  <si>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</si>
  <si>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</si>
  <si>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</si>
  <si>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</si>
  <si>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</si>
  <si>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</si>
  <si>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</si>
  <si>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</si>
  <si>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</si>
  <si>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</si>
  <si>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</si>
  <si>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</si>
  <si>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</si>
  <si>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</si>
  <si>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</si>
  <si>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</si>
  <si>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</si>
  <si>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</si>
  <si>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</si>
  <si>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</si>
  <si>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</si>
  <si>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</si>
  <si>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</si>
  <si>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</si>
  <si>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</si>
  <si>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</si>
  <si>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</si>
  <si>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</si>
  <si>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</si>
  <si>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</si>
  <si>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</si>
  <si>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</si>
  <si>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</si>
  <si>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</si>
  <si>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</si>
  <si>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</si>
  <si>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</si>
  <si>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</si>
  <si>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</si>
  <si>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</si>
  <si>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</si>
  <si>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</si>
  <si>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</si>
  <si>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</si>
  <si>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</si>
  <si>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</si>
  <si>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</si>
  <si>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</si>
  <si>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</si>
  <si>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</si>
  <si>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</si>
  <si>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</si>
  <si>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</si>
  <si>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</si>
  <si>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</si>
  <si>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</si>
  <si>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</si>
  <si>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</si>
  <si>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</si>
  <si>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</si>
  <si>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</si>
  <si>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</si>
  <si>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</si>
  <si>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</si>
  <si>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</si>
  <si>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</si>
  <si>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</si>
  <si>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</si>
  <si>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</si>
  <si>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</si>
  <si>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</si>
  <si>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</si>
  <si>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</si>
  <si>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</si>
  <si>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</si>
  <si>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</si>
  <si>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</si>
  <si>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</si>
  <si>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</si>
  <si>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</si>
  <si>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</si>
  <si>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</si>
  <si>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</si>
  <si>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</si>
  <si>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</si>
  <si>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</si>
  <si>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</si>
  <si>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</si>
  <si>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</si>
  <si>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</si>
  <si>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</si>
  <si>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</si>
  <si>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</si>
  <si>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</si>
  <si>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</si>
  <si>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</si>
  <si>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</si>
  <si>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</si>
  <si>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</si>
  <si>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</si>
  <si>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</si>
  <si>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</si>
  <si>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</si>
  <si>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</si>
  <si>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</si>
  <si>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</si>
  <si>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</si>
  <si>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</si>
  <si>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</si>
  <si>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</si>
  <si>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</si>
  <si>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</si>
  <si>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</si>
  <si>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</si>
  <si>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</si>
  <si>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</si>
  <si>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</si>
  <si>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</si>
  <si>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</si>
  <si>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</si>
  <si>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</si>
  <si>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</si>
  <si>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</si>
  <si>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</si>
  <si>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</si>
  <si>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</si>
  <si>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</si>
  <si>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</si>
  <si>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</si>
  <si>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</si>
  <si>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</si>
  <si>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</si>
  <si>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</si>
  <si>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</si>
  <si>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</si>
  <si>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</si>
  <si>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</si>
  <si>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</si>
  <si>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</si>
  <si>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</si>
  <si>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</si>
  <si>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</si>
  <si>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</si>
  <si>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</si>
  <si>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</si>
  <si>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</si>
  <si>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</si>
  <si>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</si>
  <si>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</si>
  <si>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</si>
  <si>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</si>
  <si>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</si>
  <si>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</si>
  <si>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</si>
  <si>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</si>
  <si>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</si>
  <si>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</si>
  <si>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</si>
  <si>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</si>
  <si>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</si>
  <si>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</si>
  <si>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</si>
  <si>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</si>
  <si>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</si>
  <si>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</si>
  <si>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</si>
  <si>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</si>
  <si>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</si>
  <si>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</si>
  <si>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</si>
  <si>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</si>
  <si>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</si>
  <si>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</si>
  <si>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</si>
  <si>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</si>
  <si>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</si>
  <si>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</si>
  <si>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</si>
  <si>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</si>
  <si>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</si>
  <si>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</si>
  <si>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</si>
  <si>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</si>
  <si>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</si>
  <si>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</si>
  <si>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</si>
  <si>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</si>
  <si>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</si>
  <si>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</si>
  <si>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</si>
  <si>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</si>
  <si>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</si>
  <si>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</si>
  <si>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</si>
  <si>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</si>
  <si>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</si>
  <si>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</si>
  <si>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</si>
  <si>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</si>
  <si>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</si>
  <si>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</si>
  <si>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</si>
  <si>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</si>
  <si>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</si>
  <si>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</si>
  <si>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</si>
  <si>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</si>
  <si>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</si>
  <si>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</si>
  <si>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</si>
  <si>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</si>
  <si>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</si>
  <si>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</si>
  <si>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</si>
  <si>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</si>
  <si>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</si>
  <si>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</si>
  <si>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</si>
  <si>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</si>
  <si>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</si>
  <si>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</si>
  <si>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</si>
  <si>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</si>
  <si>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</si>
  <si>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</si>
  <si>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</si>
  <si>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</si>
  <si>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</si>
  <si>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</si>
  <si>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</si>
  <si>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</si>
  <si>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</si>
  <si>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</si>
  <si>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</si>
  <si>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</si>
  <si>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</si>
  <si>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</si>
  <si>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</si>
  <si>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</si>
  <si>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</si>
  <si>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</si>
  <si>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</si>
  <si>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</si>
  <si>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</si>
  <si>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</si>
  <si>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</si>
  <si>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</si>
  <si>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</si>
  <si>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</si>
  <si>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</si>
  <si>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</si>
  <si>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</si>
  <si>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</si>
  <si>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</si>
  <si>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</si>
  <si>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</si>
  <si>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</si>
  <si>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</si>
  <si>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</si>
  <si>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</si>
  <si>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</si>
  <si>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</si>
  <si>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</si>
  <si>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</si>
  <si>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</si>
  <si>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</si>
  <si>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</si>
  <si>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</si>
  <si>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</si>
  <si>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</si>
  <si>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</si>
  <si>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</si>
  <si>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</si>
  <si>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</si>
  <si>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</si>
  <si>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</si>
  <si>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</si>
  <si>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</si>
  <si>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</si>
  <si>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</si>
  <si>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</si>
  <si>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</si>
  <si>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</si>
  <si>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</si>
  <si>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</si>
  <si>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</si>
  <si>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</si>
  <si>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</si>
  <si>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</si>
  <si>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</si>
  <si>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</si>
  <si>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</si>
  <si>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</si>
  <si>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</si>
  <si>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</si>
  <si>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</si>
  <si>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</si>
  <si>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</si>
  <si>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</si>
  <si>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</si>
  <si>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</si>
  <si>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</si>
  <si>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</si>
  <si>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</si>
  <si>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</si>
  <si>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</si>
  <si>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</si>
  <si>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</si>
  <si>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</si>
  <si>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</si>
  <si>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</si>
  <si>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</si>
  <si>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</si>
  <si>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</si>
  <si>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</si>
  <si>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</si>
  <si>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</si>
  <si>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</si>
  <si>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</si>
  <si>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</si>
  <si>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</si>
  <si>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</si>
  <si>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</si>
  <si>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</si>
  <si>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</si>
  <si>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</si>
  <si>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</si>
  <si>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</si>
  <si>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</si>
  <si>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</si>
  <si>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</si>
  <si>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</si>
  <si>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</si>
  <si>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</si>
  <si>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</si>
  <si>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</si>
  <si>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</si>
  <si>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</si>
  <si>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</si>
  <si>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</si>
  <si>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</si>
  <si>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</si>
  <si>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</si>
  <si>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</si>
  <si>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</si>
  <si>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</si>
  <si>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</si>
  <si>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</si>
  <si>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</si>
  <si>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</si>
  <si>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</si>
  <si>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</si>
  <si>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</si>
  <si>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</si>
  <si>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</si>
  <si>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</si>
  <si>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</si>
  <si>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</si>
  <si>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</si>
  <si>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</si>
  <si>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</si>
  <si>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</si>
  <si>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</si>
  <si>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</si>
  <si>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</si>
  <si>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</si>
  <si>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</si>
  <si>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</si>
  <si>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</si>
  <si>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</si>
  <si>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</si>
  <si>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</si>
  <si>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</si>
  <si>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</si>
  <si>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</si>
  <si>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</si>
  <si>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</si>
  <si>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</si>
  <si>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</si>
  <si>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</si>
  <si>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</si>
  <si>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</si>
  <si>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</si>
  <si>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</si>
  <si>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</si>
  <si>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</si>
  <si>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</si>
  <si>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</si>
  <si>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</si>
  <si>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</si>
  <si>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</si>
  <si>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</si>
  <si>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</si>
  <si>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</si>
  <si>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</si>
  <si>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</si>
  <si>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</si>
  <si>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</si>
  <si>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</si>
  <si>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</si>
  <si>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</si>
  <si>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</si>
  <si>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</si>
  <si>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</si>
  <si>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</si>
  <si>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</si>
  <si>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</si>
  <si>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</si>
  <si>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</si>
  <si>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</si>
  <si>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</si>
  <si>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</si>
  <si>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</si>
  <si>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</si>
  <si>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</si>
  <si>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</si>
  <si>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</si>
  <si>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</si>
  <si>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</si>
  <si>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</si>
  <si>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</si>
  <si>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</si>
  <si>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</si>
  <si>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</si>
  <si>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</si>
  <si>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</si>
  <si>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</si>
  <si>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</si>
  <si>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</si>
  <si>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</si>
  <si>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</si>
  <si>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</si>
  <si>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</si>
  <si>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</si>
  <si>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</si>
  <si>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</si>
  <si>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</si>
  <si>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</si>
  <si>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</si>
  <si>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</si>
  <si>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</si>
  <si>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</si>
  <si>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</si>
  <si>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</si>
  <si>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</si>
  <si>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</si>
  <si>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</si>
  <si>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</si>
  <si>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</si>
  <si>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</si>
  <si>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</si>
  <si>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</si>
  <si>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</si>
  <si>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</si>
  <si>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</si>
  <si>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</si>
  <si>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</si>
  <si>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</si>
  <si>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</si>
  <si>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</si>
  <si>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</si>
  <si>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</si>
  <si>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</si>
  <si>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</si>
  <si>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</si>
  <si>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</si>
  <si>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</si>
  <si>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</si>
  <si>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</si>
  <si>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</si>
  <si>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</si>
  <si>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</si>
  <si>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</si>
  <si>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</si>
  <si>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</si>
  <si>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</si>
  <si>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</si>
  <si>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</si>
  <si>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</si>
  <si>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</si>
  <si>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</si>
  <si>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</si>
  <si>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</si>
  <si>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</si>
  <si>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</si>
  <si>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</si>
  <si>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</si>
  <si>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</si>
  <si>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</si>
  <si>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</si>
  <si>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</si>
  <si>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</si>
  <si>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</si>
  <si>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</si>
  <si>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</si>
  <si>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</si>
  <si>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</si>
  <si>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</si>
  <si>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</si>
  <si>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</si>
  <si>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</si>
  <si>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</si>
  <si>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</si>
  <si>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</si>
  <si>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</si>
  <si>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</si>
  <si>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</si>
  <si>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</si>
  <si>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</si>
  <si>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</si>
  <si>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</si>
  <si>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</si>
  <si>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</si>
  <si>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</si>
  <si>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</si>
  <si>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</si>
  <si>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</si>
  <si>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</si>
  <si>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</si>
  <si>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</si>
  <si>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</si>
  <si>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</si>
  <si>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</si>
  <si>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</si>
  <si>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</si>
  <si>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</si>
  <si>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</si>
  <si>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</si>
  <si>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</si>
  <si>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</si>
  <si>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</si>
  <si>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</si>
  <si>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</si>
  <si>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</si>
  <si>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</si>
  <si>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</si>
  <si>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</si>
  <si>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</si>
  <si>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</si>
  <si>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</si>
  <si>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</si>
  <si>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</si>
  <si>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</si>
  <si>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</si>
  <si>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</si>
  <si>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</si>
  <si>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</si>
  <si>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</si>
  <si>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</si>
  <si>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</si>
  <si>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</si>
  <si>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</si>
  <si>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</si>
  <si>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</si>
  <si>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</si>
  <si>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</si>
  <si>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</si>
  <si>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</si>
  <si>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</si>
  <si>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</si>
  <si>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</si>
  <si>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</si>
  <si>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</si>
  <si>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</si>
  <si>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</si>
  <si>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</si>
  <si>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</si>
  <si>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</si>
  <si>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</si>
  <si>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</si>
  <si>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</si>
  <si>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</si>
  <si>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</si>
  <si>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</si>
  <si>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</si>
  <si>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</si>
  <si>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</si>
  <si>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</si>
  <si>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</si>
  <si>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</si>
  <si>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</si>
  <si>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</si>
  <si>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</si>
  <si>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</si>
  <si>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</si>
  <si>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</si>
  <si>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</si>
  <si>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</si>
  <si>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</si>
  <si>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</si>
  <si>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</si>
  <si>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</si>
  <si>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</si>
  <si>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</si>
  <si>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</si>
  <si>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</si>
  <si>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</si>
  <si>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</si>
  <si>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</si>
  <si>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</si>
  <si>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</si>
  <si>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</si>
  <si>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</si>
  <si>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</si>
  <si>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</si>
  <si>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</si>
  <si>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</si>
  <si>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</si>
  <si>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</si>
  <si>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</si>
  <si>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</si>
  <si>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</si>
  <si>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</si>
  <si>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</si>
  <si>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</si>
  <si>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</si>
  <si>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</si>
  <si>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</si>
  <si>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</si>
  <si>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</si>
  <si>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</si>
  <si>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</si>
  <si>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</si>
  <si>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</si>
  <si>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</si>
  <si>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</si>
  <si>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</si>
  <si>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</si>
  <si>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</si>
  <si>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</si>
  <si>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</si>
  <si>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</si>
  <si>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</si>
  <si>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</si>
  <si>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</si>
  <si>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</si>
  <si>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</si>
  <si>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</si>
  <si>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</si>
  <si>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</si>
  <si>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</si>
  <si>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</si>
  <si>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</si>
  <si>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</si>
  <si>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</si>
  <si>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</si>
  <si>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</si>
  <si>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</si>
  <si>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</si>
  <si>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</si>
  <si>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</si>
  <si>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</si>
  <si>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</si>
  <si>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</si>
  <si>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</si>
  <si>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</si>
  <si>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</si>
  <si>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</si>
  <si>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</si>
  <si>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</si>
  <si>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</si>
  <si>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</si>
  <si>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</si>
  <si>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</si>
  <si>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</si>
  <si>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</si>
  <si>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</si>
  <si>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</si>
  <si>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</si>
  <si>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</si>
  <si>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</si>
  <si>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</si>
  <si>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</si>
  <si>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</si>
  <si>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</si>
  <si>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</si>
  <si>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</si>
  <si>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</si>
  <si>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</si>
  <si>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</si>
  <si>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</si>
  <si>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</si>
  <si>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</si>
  <si>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</si>
  <si>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</si>
  <si>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</si>
  <si>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</si>
  <si>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</si>
  <si>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</si>
  <si>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</si>
  <si>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</si>
  <si>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</si>
  <si>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</si>
  <si>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</si>
  <si>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</si>
  <si>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</si>
  <si>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</si>
  <si>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</si>
  <si>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</si>
  <si>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</si>
  <si>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</si>
  <si>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</si>
  <si>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</si>
  <si>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</si>
  <si>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</si>
  <si>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</si>
  <si>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</si>
  <si>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</si>
  <si>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</si>
  <si>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</si>
  <si>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</si>
  <si>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</si>
  <si>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</si>
  <si>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</si>
  <si>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</si>
  <si>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</si>
  <si>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</si>
  <si>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</si>
  <si>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</si>
  <si>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</si>
  <si>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</si>
  <si>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</si>
  <si>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</si>
  <si>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</si>
  <si>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</si>
  <si>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</si>
  <si>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</si>
  <si>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</si>
  <si>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</si>
  <si>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</si>
  <si>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</si>
  <si>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</si>
  <si>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</si>
  <si>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</si>
  <si>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</si>
  <si>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</si>
  <si>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</si>
  <si>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</si>
  <si>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</si>
  <si>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</si>
  <si>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</si>
  <si>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</si>
  <si>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</si>
  <si>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</si>
  <si>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</si>
  <si>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</si>
  <si>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</si>
  <si>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</si>
  <si>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</si>
  <si>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</si>
  <si>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</si>
  <si>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</si>
  <si>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</si>
  <si>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</si>
  <si>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</si>
  <si>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</si>
  <si>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</si>
  <si>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</si>
  <si>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</si>
  <si>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</si>
  <si>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</si>
  <si>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</si>
  <si>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</si>
  <si>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</si>
  <si>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</si>
  <si>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</si>
  <si>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</si>
  <si>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</si>
  <si>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</si>
  <si>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</si>
  <si>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</si>
  <si>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</si>
  <si>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</si>
  <si>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</si>
  <si>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</si>
  <si>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</si>
  <si>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</si>
  <si>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</si>
  <si>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</si>
  <si>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</si>
  <si>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</si>
  <si>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</si>
  <si>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</si>
  <si>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</si>
  <si>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</si>
  <si>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</si>
  <si>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</si>
  <si>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</si>
  <si>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</si>
  <si>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</si>
  <si>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</si>
  <si>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</si>
  <si>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</si>
  <si>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</si>
  <si>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</si>
  <si>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</si>
  <si>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</si>
  <si>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</si>
  <si>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</si>
  <si>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</si>
  <si>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</si>
  <si>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</si>
  <si>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</si>
  <si>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</si>
  <si>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</si>
  <si>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</si>
  <si>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</si>
  <si>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</si>
  <si>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</si>
  <si>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</si>
  <si>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</si>
  <si>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</si>
  <si>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</si>
  <si>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</si>
  <si>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</si>
  <si>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</si>
  <si>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</si>
  <si>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</si>
  <si>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</si>
  <si>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</si>
  <si>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</si>
  <si>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</si>
  <si>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</si>
  <si>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</si>
  <si>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</si>
  <si>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</si>
  <si>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</si>
  <si>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</si>
  <si>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</si>
  <si>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</si>
  <si>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</si>
  <si>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</si>
  <si>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</si>
  <si>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</si>
  <si>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</si>
  <si>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</si>
  <si>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</si>
  <si>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</si>
  <si>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</si>
  <si>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</si>
  <si>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</si>
  <si>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</si>
  <si>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</si>
  <si>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</si>
  <si>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</si>
  <si>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</si>
  <si>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</si>
  <si>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</si>
  <si>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</si>
  <si>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</si>
  <si>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</si>
  <si>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</si>
  <si>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</si>
  <si>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</si>
  <si>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</si>
  <si>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</si>
  <si>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</si>
  <si>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</si>
  <si>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</si>
  <si>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</si>
  <si>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</si>
  <si>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</si>
  <si>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</si>
  <si>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</si>
  <si>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</si>
  <si>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</si>
  <si>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</si>
  <si>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</si>
  <si>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</si>
  <si>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</si>
  <si>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</si>
  <si>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</si>
  <si>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</si>
  <si>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</si>
  <si>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</si>
  <si>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</si>
  <si>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</si>
  <si>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</si>
  <si>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</si>
  <si>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</si>
  <si>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</si>
  <si>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</si>
  <si>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</si>
  <si>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</si>
  <si>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</si>
  <si>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</si>
  <si>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</si>
  <si>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</si>
  <si>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</si>
  <si>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</si>
  <si>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</si>
  <si>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</si>
  <si>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</si>
  <si>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</si>
  <si>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</si>
  <si>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</si>
  <si>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</si>
  <si>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</si>
  <si>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</si>
  <si>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</si>
  <si>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</si>
  <si>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</si>
  <si>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</si>
  <si>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</si>
  <si>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</si>
  <si>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</si>
  <si>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</si>
  <si>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</si>
  <si>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</si>
  <si>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</si>
  <si>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</si>
  <si>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</si>
  <si>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</si>
  <si>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</si>
  <si>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</si>
  <si>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</si>
  <si>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</si>
  <si>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</si>
  <si>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</si>
  <si>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</si>
  <si>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</si>
  <si>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</si>
  <si>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</si>
  <si>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</si>
  <si>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</si>
  <si>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</si>
  <si>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</si>
  <si>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</si>
  <si>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</si>
  <si>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</si>
  <si>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</si>
  <si>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</si>
  <si>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</si>
  <si>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</si>
  <si>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</si>
  <si>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</si>
  <si>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</si>
  <si>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</si>
  <si>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</si>
  <si>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</si>
  <si>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</si>
  <si>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</si>
  <si>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</si>
  <si>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</si>
  <si>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</si>
  <si>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</si>
  <si>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</si>
  <si>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</si>
  <si>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</si>
  <si>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</si>
  <si>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</si>
  <si>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</si>
  <si>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</si>
  <si>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</si>
  <si>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</si>
  <si>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</si>
  <si>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</si>
  <si>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</si>
  <si>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</si>
  <si>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</si>
  <si>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</si>
  <si>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</si>
  <si>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</si>
  <si>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</si>
  <si>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</si>
  <si>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</si>
  <si>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</si>
  <si>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</si>
  <si>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</si>
  <si>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</si>
  <si>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</si>
  <si>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</si>
  <si>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</si>
  <si>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</si>
  <si>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</si>
  <si>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</si>
  <si>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</si>
  <si>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</si>
  <si>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</si>
  <si>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</si>
  <si>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</si>
  <si>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</si>
  <si>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</si>
  <si>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</si>
  <si>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</si>
  <si>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</si>
  <si>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</si>
  <si>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</si>
  <si>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</si>
  <si>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</si>
  <si>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</si>
  <si>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</si>
  <si>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</si>
  <si>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</si>
  <si>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</si>
  <si>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</si>
  <si>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</si>
  <si>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</si>
  <si>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</si>
  <si>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</si>
  <si>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</si>
  <si>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</si>
  <si>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</si>
  <si>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</si>
  <si>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</si>
  <si>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</si>
  <si>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</si>
  <si>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</si>
  <si>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</si>
  <si>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</si>
  <si>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</si>
  <si>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</si>
  <si>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</si>
  <si>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</si>
  <si>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</si>
  <si>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</si>
  <si>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</si>
  <si>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</si>
  <si>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</si>
  <si>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</si>
  <si>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</si>
  <si>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</si>
  <si>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</si>
  <si>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</si>
  <si>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</si>
  <si>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</si>
  <si>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</si>
  <si>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</si>
  <si>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</si>
  <si>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</si>
  <si>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</si>
  <si>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</si>
  <si>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</si>
  <si>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</si>
  <si>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</si>
  <si>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</si>
  <si>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</si>
  <si>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</si>
  <si>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</si>
  <si>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</si>
  <si>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</si>
  <si>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</si>
  <si>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</si>
  <si>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</si>
  <si>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</si>
  <si>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</si>
  <si>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</si>
  <si>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</si>
  <si>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</si>
  <si>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</si>
  <si>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</si>
  <si>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</si>
  <si>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</si>
  <si>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</si>
  <si>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</si>
  <si>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</si>
  <si>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</si>
  <si>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</si>
  <si>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</si>
  <si>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</si>
  <si>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</si>
  <si>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</si>
  <si>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</si>
  <si>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</si>
  <si>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</si>
  <si>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</si>
  <si>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</si>
  <si>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</si>
  <si>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</si>
  <si>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</si>
  <si>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</si>
  <si>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</si>
  <si>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</si>
  <si>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</si>
  <si>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</si>
  <si>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</si>
  <si>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</si>
  <si>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</si>
  <si>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</si>
  <si>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</si>
  <si>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</si>
  <si>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</si>
  <si>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</si>
  <si>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</si>
  <si>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</si>
  <si>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</si>
  <si>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</si>
  <si>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</si>
  <si>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</si>
  <si>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</si>
  <si>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</si>
  <si>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</si>
  <si>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</si>
  <si>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</si>
  <si>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</si>
  <si>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</si>
  <si>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</si>
  <si>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</si>
  <si>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</si>
  <si>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</si>
  <si>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</si>
  <si>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</si>
  <si>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</si>
  <si>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</si>
  <si>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</si>
  <si>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</si>
  <si>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</si>
  <si>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</si>
  <si>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</si>
  <si>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</si>
  <si>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</si>
  <si>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</si>
  <si>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</si>
  <si>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</si>
  <si>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</si>
  <si>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</si>
  <si>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</si>
  <si>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</si>
  <si>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</si>
  <si>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</si>
  <si>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</si>
  <si>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</si>
  <si>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</si>
  <si>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</si>
  <si>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</si>
  <si>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</si>
  <si>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</si>
  <si>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</si>
  <si>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</si>
  <si>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</si>
  <si>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</si>
  <si>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</si>
  <si>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</si>
  <si>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</si>
  <si>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</si>
  <si>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</si>
  <si>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</si>
  <si>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</si>
  <si>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</si>
  <si>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</si>
  <si>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</si>
  <si>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</si>
  <si>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</si>
  <si>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</si>
  <si>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</si>
  <si>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</si>
  <si>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</si>
  <si>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</si>
  <si>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</si>
  <si>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</si>
  <si>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</si>
  <si>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</si>
  <si>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</si>
  <si>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</si>
  <si>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</si>
  <si>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</si>
  <si>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</si>
  <si>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</si>
  <si>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</si>
  <si>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</si>
  <si>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</si>
  <si>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</si>
  <si>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</si>
  <si>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</si>
  <si>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</si>
  <si>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</si>
  <si>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</si>
  <si>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</si>
  <si>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</si>
  <si>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</si>
  <si>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</si>
  <si>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</si>
  <si>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</si>
  <si>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</si>
  <si>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</si>
  <si>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</si>
  <si>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</si>
  <si>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</si>
  <si>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</si>
  <si>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</si>
  <si>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</si>
  <si>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</si>
  <si>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</si>
  <si>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</si>
  <si>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</si>
  <si>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</si>
  <si>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</si>
  <si>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</si>
  <si>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</si>
  <si>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</si>
  <si>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</si>
  <si>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</si>
  <si>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</si>
  <si>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</si>
  <si>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</si>
  <si>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</si>
  <si>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</si>
  <si>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</si>
  <si>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</si>
  <si>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</si>
  <si>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</si>
  <si>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</si>
  <si>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</si>
  <si>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</si>
  <si>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</si>
  <si>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</si>
  <si>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</si>
  <si>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</si>
  <si>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</si>
  <si>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</si>
  <si>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</si>
  <si>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</si>
  <si>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</si>
  <si>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</si>
  <si>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</si>
  <si>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</si>
  <si>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</si>
  <si>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</si>
  <si>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</si>
  <si>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</si>
  <si>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</si>
  <si>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</si>
  <si>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</si>
  <si>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</si>
  <si>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</si>
  <si>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</si>
  <si>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</si>
  <si>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</si>
  <si>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</si>
  <si>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</si>
  <si>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</si>
  <si>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</si>
  <si>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</si>
  <si>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</si>
  <si>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</si>
  <si>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</si>
  <si>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</si>
  <si>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</si>
  <si>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</si>
  <si>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</si>
  <si>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</si>
  <si>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</si>
  <si>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</si>
  <si>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</si>
  <si>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</si>
  <si>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</si>
  <si>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</si>
  <si>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</si>
  <si>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</si>
  <si>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</si>
  <si>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</si>
  <si>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</si>
  <si>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</si>
  <si>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</si>
  <si>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</si>
  <si>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</si>
  <si>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</si>
  <si>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</si>
  <si>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</si>
  <si>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</si>
  <si>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</si>
  <si>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</si>
  <si>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</si>
  <si>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</si>
  <si>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</si>
  <si>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</si>
  <si>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</si>
  <si>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</si>
  <si>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</si>
  <si>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</si>
  <si>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</si>
  <si>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</si>
  <si>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</si>
  <si>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</si>
  <si>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</si>
  <si>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</si>
  <si>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</si>
  <si>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</si>
  <si>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</si>
  <si>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</si>
  <si>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</si>
  <si>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</si>
  <si>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</si>
  <si>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</si>
  <si>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</si>
  <si>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</si>
  <si>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</si>
  <si>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</si>
  <si>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</si>
  <si>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</si>
  <si>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</si>
  <si>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</si>
  <si>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</si>
  <si>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</si>
  <si>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</si>
  <si>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</si>
  <si>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</si>
  <si>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</si>
  <si>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</si>
  <si>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</si>
  <si>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</si>
  <si>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</si>
  <si>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</si>
  <si>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</si>
  <si>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</si>
  <si>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</si>
  <si>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</si>
  <si>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</si>
  <si>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</si>
  <si>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</si>
  <si>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</si>
  <si>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</si>
  <si>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</si>
  <si>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</si>
  <si>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</si>
  <si>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</si>
  <si>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</si>
  <si>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</si>
  <si>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</si>
  <si>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</si>
  <si>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</si>
  <si>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</si>
  <si>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</si>
  <si>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</si>
  <si>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</si>
  <si>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</si>
  <si>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</si>
  <si>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</si>
  <si>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</si>
  <si>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</si>
  <si>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</si>
  <si>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</si>
  <si>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</si>
  <si>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</si>
  <si>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</si>
  <si>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</si>
  <si>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</si>
  <si>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</si>
  <si>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</si>
  <si>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</si>
  <si>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</si>
  <si>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</si>
  <si>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</si>
  <si>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</si>
  <si>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</si>
  <si>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</si>
  <si>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</si>
  <si>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</si>
  <si>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</si>
  <si>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</si>
  <si>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</si>
  <si>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</si>
  <si>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</si>
  <si>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</si>
  <si>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</si>
  <si>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</si>
  <si>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</si>
  <si>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</si>
  <si>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</si>
  <si>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</si>
  <si>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</si>
  <si>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</si>
  <si>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</si>
  <si>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</si>
  <si>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</si>
  <si>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</si>
  <si>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</si>
  <si>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</si>
  <si>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</si>
  <si>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</si>
  <si>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</si>
  <si>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</si>
  <si>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</si>
  <si>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</si>
  <si>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</si>
  <si>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</si>
  <si>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</si>
  <si>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</si>
  <si>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</si>
  <si>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</si>
  <si>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</si>
  <si>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</si>
  <si>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</si>
  <si>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</si>
  <si>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</si>
  <si>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</si>
  <si>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</si>
  <si>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</si>
  <si>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</si>
  <si>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</si>
  <si>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</si>
  <si>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</si>
  <si>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</si>
  <si>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</si>
  <si>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</si>
  <si>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</si>
  <si>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</si>
  <si>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</si>
  <si>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</si>
  <si>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</si>
  <si>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</si>
  <si>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</si>
  <si>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</si>
  <si>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</si>
  <si>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</si>
  <si>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</si>
  <si>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</si>
  <si>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</si>
  <si>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</si>
  <si>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</si>
  <si>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</si>
  <si>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</si>
  <si>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</si>
  <si>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</si>
  <si>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</si>
  <si>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</si>
  <si>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</si>
  <si>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</si>
  <si>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</si>
  <si>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</si>
  <si>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</si>
  <si>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</si>
  <si>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</si>
  <si>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</si>
  <si>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</si>
  <si>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</si>
  <si>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</si>
  <si>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</si>
  <si>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</si>
  <si>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</si>
  <si>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</si>
  <si>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</si>
  <si>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</si>
  <si>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</si>
  <si>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</si>
  <si>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</si>
  <si>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</si>
  <si>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</si>
  <si>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</si>
  <si>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</si>
  <si>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</si>
  <si>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</si>
  <si>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</si>
  <si>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</si>
  <si>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</si>
  <si>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</si>
  <si>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</si>
  <si>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</si>
  <si>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</si>
  <si>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</si>
  <si>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</si>
  <si>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</si>
  <si>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</si>
  <si>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</si>
  <si>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</si>
  <si>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</si>
  <si>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</si>
  <si>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</si>
  <si>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</si>
  <si>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</si>
  <si>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</si>
  <si>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</si>
  <si>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</si>
  <si>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</si>
  <si>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</si>
  <si>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</si>
  <si>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</si>
  <si>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</si>
  <si>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</si>
  <si>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</si>
  <si>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</si>
  <si>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</si>
  <si>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</si>
  <si>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</si>
  <si>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</si>
  <si>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</si>
  <si>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</si>
  <si>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</si>
  <si>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</si>
  <si>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</si>
  <si>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</si>
  <si>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</si>
  <si>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</si>
  <si>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</si>
  <si>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</si>
  <si>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</si>
  <si>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</si>
  <si>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</si>
  <si>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</si>
  <si>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</si>
  <si>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</si>
  <si>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</si>
  <si>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</si>
  <si>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</si>
  <si>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</si>
  <si>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</si>
  <si>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</si>
  <si>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</si>
  <si>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</si>
  <si>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</si>
  <si>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</si>
  <si>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</si>
  <si>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</si>
  <si>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</si>
  <si>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</si>
  <si>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</si>
  <si>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</si>
  <si>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</si>
  <si>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</si>
  <si>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</si>
  <si>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</si>
  <si>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</si>
  <si>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</si>
  <si>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</si>
  <si>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</si>
  <si>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</si>
  <si>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</si>
  <si>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</si>
  <si>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</si>
  <si>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</si>
  <si>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</si>
  <si>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</si>
  <si>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</si>
  <si>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</si>
  <si>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</si>
  <si>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</si>
  <si>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</si>
  <si>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</si>
  <si>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</si>
  <si>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</si>
  <si>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</si>
  <si>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</si>
  <si>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</si>
  <si>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</si>
  <si>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</si>
  <si>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</si>
  <si>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</si>
  <si>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</si>
  <si>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</si>
  <si>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</si>
  <si>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</si>
  <si>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</si>
  <si>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</si>
  <si>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</si>
  <si>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</si>
  <si>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</si>
  <si>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</si>
  <si>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</si>
  <si>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</si>
  <si>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</si>
  <si>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</si>
  <si>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</si>
  <si>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</si>
  <si>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</si>
  <si>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</si>
  <si>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</si>
  <si>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</si>
  <si>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</si>
  <si>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</si>
  <si>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</si>
  <si>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</si>
  <si>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</si>
  <si>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</si>
  <si>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</si>
  <si>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</si>
  <si>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</si>
  <si>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</si>
  <si>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</si>
  <si>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</si>
  <si>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</si>
  <si>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</si>
  <si>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</si>
  <si>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</si>
  <si>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</si>
  <si>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</si>
  <si>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</si>
  <si>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</si>
  <si>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</si>
  <si>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</si>
  <si>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</si>
  <si>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</si>
  <si>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</si>
  <si>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</si>
  <si>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</si>
  <si>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</si>
  <si>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</si>
  <si>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</si>
  <si>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</si>
  <si>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</si>
  <si>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</si>
  <si>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</si>
  <si>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</si>
  <si>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</si>
  <si>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</si>
  <si>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</si>
  <si>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</si>
  <si>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</si>
  <si>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</si>
  <si>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</si>
  <si>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</si>
  <si>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</si>
  <si>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</si>
  <si>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</si>
  <si>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</si>
  <si>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</si>
  <si>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</si>
  <si>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</si>
  <si>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</si>
  <si>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</si>
  <si>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</si>
  <si>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</si>
  <si>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</si>
  <si>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</si>
  <si>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</si>
  <si>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</si>
  <si>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</si>
  <si>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</si>
  <si>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</si>
  <si>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</si>
  <si>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</si>
  <si>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</si>
  <si>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</si>
  <si>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</si>
  <si>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</si>
  <si>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</si>
  <si>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</si>
  <si>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</si>
  <si>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</si>
  <si>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</si>
  <si>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</si>
  <si>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</si>
  <si>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</si>
  <si>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</si>
  <si>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</si>
  <si>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</si>
  <si>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</si>
  <si>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</si>
  <si>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</si>
  <si>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</si>
  <si>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</si>
  <si>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</si>
  <si>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</si>
  <si>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</si>
  <si>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</si>
  <si>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</si>
  <si>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</si>
  <si>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</si>
  <si>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</si>
  <si>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</si>
  <si>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</si>
  <si>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</si>
  <si>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</si>
  <si>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</si>
  <si>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</si>
  <si>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</si>
  <si>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</si>
  <si>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</si>
  <si>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</si>
  <si>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</si>
  <si>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</si>
  <si>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</si>
  <si>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</si>
  <si>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</si>
  <si>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</si>
  <si>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</si>
  <si>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</si>
  <si>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</si>
  <si>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</si>
  <si>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</si>
  <si>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</si>
  <si>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</si>
  <si>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</si>
  <si>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</si>
  <si>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</si>
  <si>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</si>
  <si>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</si>
  <si>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</si>
  <si>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</si>
  <si>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</si>
  <si>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</si>
  <si>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</si>
  <si>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</si>
  <si>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</si>
  <si>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</si>
  <si>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</si>
  <si>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</si>
  <si>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</si>
  <si>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</si>
  <si>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</si>
  <si>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</si>
  <si>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</si>
  <si>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</si>
  <si>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</si>
  <si>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</si>
  <si>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</si>
  <si>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</si>
  <si>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</si>
  <si>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</si>
  <si>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</si>
  <si>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</si>
  <si>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</si>
  <si>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</si>
  <si>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</si>
  <si>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</si>
  <si>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</si>
  <si>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</si>
  <si>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</si>
  <si>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</si>
  <si>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</si>
  <si>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</si>
  <si>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</si>
  <si>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</si>
  <si>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</si>
  <si>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</si>
  <si>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</si>
  <si>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</si>
  <si>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</si>
  <si>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</si>
  <si>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</si>
  <si>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</si>
  <si>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</si>
  <si>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</si>
  <si>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</si>
  <si>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</si>
  <si>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</si>
  <si>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</si>
  <si>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</si>
  <si>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</si>
  <si>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</si>
  <si>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</si>
  <si>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</si>
  <si>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</si>
  <si>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</si>
  <si>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</si>
  <si>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</si>
  <si>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</si>
  <si>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</si>
  <si>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</si>
  <si>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</si>
  <si>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</si>
  <si>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</si>
  <si>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</si>
  <si>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</si>
  <si>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</si>
  <si>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</si>
  <si>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</si>
  <si>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</si>
  <si>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</si>
  <si>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</si>
  <si>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</si>
  <si>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</si>
  <si>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</si>
  <si>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</si>
  <si>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</si>
  <si>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</si>
  <si>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</si>
  <si>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</si>
  <si>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</si>
  <si>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</si>
  <si>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</si>
  <si>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</si>
  <si>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</si>
  <si>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</si>
  <si>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</si>
  <si>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</si>
  <si>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</si>
  <si>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</si>
  <si>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</si>
  <si>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</si>
  <si>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</si>
  <si>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</si>
  <si>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</si>
  <si>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</si>
  <si>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</si>
  <si>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</si>
  <si>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</si>
  <si>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</si>
  <si>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</si>
  <si>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</si>
  <si>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</si>
  <si>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</si>
  <si>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</si>
  <si>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</si>
  <si>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</si>
  <si>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</si>
  <si>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</si>
  <si>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</si>
  <si>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</si>
  <si>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</si>
  <si>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</si>
  <si>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</si>
  <si>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</si>
  <si>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</si>
  <si>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</si>
  <si>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</si>
  <si>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</si>
  <si>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</si>
  <si>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</si>
  <si>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</si>
  <si>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</si>
  <si>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</si>
  <si>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</si>
  <si>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</si>
  <si>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</si>
  <si>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</si>
  <si>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</si>
  <si>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</si>
  <si>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</si>
  <si>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</si>
  <si>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</si>
  <si>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</si>
  <si>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</si>
  <si>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</si>
  <si>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</si>
  <si>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</si>
  <si>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</si>
  <si>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</si>
  <si>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</si>
  <si>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</si>
  <si>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</si>
  <si>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</si>
  <si>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</si>
  <si>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</si>
  <si>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</si>
  <si>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</si>
  <si>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</si>
  <si>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</si>
  <si>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</si>
  <si>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</si>
  <si>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</si>
  <si>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</si>
  <si>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</si>
  <si>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</si>
  <si>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</si>
  <si>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</si>
  <si>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</si>
  <si>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</si>
  <si>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</si>
  <si>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</si>
  <si>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</si>
  <si>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</si>
  <si>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</si>
  <si>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</si>
  <si>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</si>
  <si>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</si>
  <si>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</si>
  <si>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</si>
  <si>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</si>
  <si>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</si>
  <si>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</si>
  <si>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</si>
  <si>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</si>
  <si>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</si>
  <si>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</si>
  <si>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</si>
  <si>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</si>
  <si>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</si>
  <si>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</si>
  <si>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</si>
  <si>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</si>
  <si>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</si>
  <si>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</si>
  <si>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</si>
  <si>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</si>
  <si>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</si>
  <si>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</si>
  <si>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</si>
  <si>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</si>
  <si>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</si>
  <si>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</si>
  <si>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</si>
  <si>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</si>
  <si>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</si>
  <si>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</si>
  <si>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</si>
  <si>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</si>
  <si>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</si>
  <si>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</si>
  <si>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</si>
  <si>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</si>
  <si>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</si>
  <si>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</si>
  <si>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</si>
  <si>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</si>
  <si>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</si>
  <si>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</si>
  <si>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</si>
  <si>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</si>
  <si>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</si>
  <si>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</si>
  <si>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</si>
  <si>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</si>
  <si>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</si>
  <si>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</si>
  <si>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</si>
  <si>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</si>
  <si>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</si>
  <si>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</si>
  <si>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</si>
  <si>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</si>
  <si>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</si>
  <si>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</si>
  <si>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</si>
  <si>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</si>
  <si>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</si>
  <si>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</si>
  <si>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</si>
  <si>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</si>
  <si>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</si>
  <si>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</si>
  <si>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</si>
  <si>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</si>
  <si>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</si>
  <si>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</si>
  <si>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</si>
  <si>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</si>
  <si>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</si>
  <si>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</si>
  <si>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</si>
  <si>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</si>
  <si>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</si>
  <si>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</si>
  <si>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</si>
  <si>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</si>
  <si>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</si>
  <si>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</si>
  <si>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</si>
  <si>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</si>
  <si>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</si>
  <si>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</si>
  <si>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</si>
  <si>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</si>
  <si>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</si>
  <si>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</si>
  <si>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</si>
  <si>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</si>
  <si>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</si>
  <si>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</si>
  <si>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</si>
  <si>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</si>
  <si>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</si>
  <si>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</si>
  <si>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</si>
  <si>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</si>
  <si>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</si>
  <si>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</si>
  <si>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</si>
  <si>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</si>
  <si>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</si>
  <si>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</si>
  <si>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</si>
  <si>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</si>
  <si>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</si>
  <si>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</si>
  <si>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</si>
  <si>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</si>
  <si>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</si>
  <si>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</si>
  <si>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</si>
  <si>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</si>
  <si>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</si>
  <si>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</si>
  <si>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</si>
  <si>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</si>
  <si>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</si>
  <si>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</si>
  <si>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</si>
  <si>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</si>
  <si>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</si>
  <si>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</si>
  <si>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</si>
  <si>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</si>
  <si>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</si>
  <si>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</si>
  <si>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</si>
  <si>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</si>
  <si>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</si>
  <si>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</si>
  <si>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</si>
  <si>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</si>
  <si>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</si>
  <si>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</si>
  <si>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</si>
  <si>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</si>
  <si>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</si>
  <si>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</si>
  <si>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</si>
  <si>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</si>
  <si>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</si>
  <si>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</si>
  <si>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</si>
  <si>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</si>
  <si>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</si>
  <si>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</si>
  <si>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</si>
  <si>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</si>
  <si>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</si>
  <si>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</si>
  <si>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</si>
  <si>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</si>
  <si>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</si>
  <si>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</si>
  <si>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</si>
  <si>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</si>
  <si>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</si>
  <si>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</si>
  <si>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</si>
  <si>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</si>
  <si>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</si>
  <si>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</si>
  <si>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</si>
  <si>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</si>
  <si>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</si>
  <si>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</si>
  <si>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</si>
  <si>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</si>
  <si>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</si>
  <si>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</si>
  <si>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</si>
  <si>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</si>
  <si>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</si>
  <si>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</si>
  <si>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</si>
  <si>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</si>
  <si>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</si>
  <si>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</si>
  <si>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</si>
  <si>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</si>
  <si>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</si>
  <si>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</si>
  <si>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</si>
  <si>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</si>
  <si>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</si>
  <si>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</si>
  <si>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</si>
  <si>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</si>
  <si>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</si>
  <si>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</si>
  <si>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</si>
  <si>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</si>
  <si>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</si>
  <si>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</si>
  <si>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</si>
  <si>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</si>
  <si>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</si>
  <si>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</si>
  <si>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</si>
  <si>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</si>
  <si>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</si>
  <si>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</si>
  <si>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</si>
  <si>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</si>
  <si>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</si>
  <si>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</si>
  <si>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</si>
  <si>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</si>
  <si>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</si>
  <si>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</si>
  <si>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</si>
  <si>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</si>
  <si>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</si>
  <si>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</si>
  <si>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</si>
  <si>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</si>
  <si>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</si>
  <si>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</si>
  <si>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</si>
  <si>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</si>
  <si>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</si>
  <si>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</si>
  <si>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</si>
  <si>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</si>
  <si>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</si>
  <si>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</si>
  <si>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</si>
  <si>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</si>
  <si>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</si>
  <si>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</si>
  <si>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</si>
  <si>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</si>
  <si>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</si>
  <si>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</si>
  <si>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</si>
  <si>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</si>
  <si>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</si>
  <si>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</si>
  <si>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</si>
  <si>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</si>
  <si>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</si>
  <si>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</si>
  <si>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</si>
  <si>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</si>
  <si>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</si>
  <si>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</si>
  <si>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</si>
  <si>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</si>
  <si>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</si>
  <si>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</si>
  <si>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</si>
  <si>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</si>
  <si>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</si>
  <si>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</si>
  <si>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</si>
  <si>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</si>
  <si>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</si>
  <si>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</si>
  <si>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</si>
  <si>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</si>
  <si>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</si>
  <si>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</si>
  <si>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</si>
  <si>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</si>
  <si>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</si>
  <si>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</si>
  <si>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</si>
  <si>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</si>
  <si>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</si>
  <si>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</si>
  <si>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</si>
  <si>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</si>
  <si>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</si>
  <si>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</si>
  <si>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</si>
  <si>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</si>
  <si>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</si>
  <si>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</si>
  <si>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</si>
  <si>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</si>
  <si>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</si>
  <si>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</si>
  <si>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</si>
  <si>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</si>
  <si>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</si>
  <si>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</si>
  <si>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</si>
  <si>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</si>
  <si>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</si>
  <si>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</si>
  <si>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</si>
  <si>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</si>
  <si>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</si>
  <si>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</si>
  <si>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</si>
  <si>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</si>
  <si>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</si>
  <si>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</si>
  <si>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</si>
  <si>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</si>
  <si>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</si>
  <si>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</si>
  <si>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</si>
  <si>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</si>
  <si>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</si>
  <si>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</si>
  <si>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</si>
  <si>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</si>
  <si>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</si>
  <si>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</si>
  <si>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</si>
  <si>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</si>
  <si>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</si>
  <si>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</si>
  <si>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</si>
  <si>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</si>
  <si>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</si>
  <si>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</si>
  <si>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</si>
  <si>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</si>
  <si>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</si>
  <si>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</si>
  <si>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</si>
  <si>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</si>
  <si>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</si>
  <si>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</si>
  <si>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</si>
  <si>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</si>
  <si>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</si>
  <si>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</si>
  <si>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</si>
  <si>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</si>
  <si>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</si>
  <si>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</si>
  <si>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</si>
  <si>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</si>
  <si>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</si>
  <si>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</si>
  <si>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</si>
  <si>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</si>
  <si>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</si>
  <si>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</si>
  <si>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</si>
  <si>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</si>
  <si>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</si>
  <si>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</si>
  <si>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</si>
  <si>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</si>
  <si>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</si>
  <si>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</si>
  <si>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</si>
  <si>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</si>
  <si>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</si>
  <si>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</si>
  <si>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</si>
  <si>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</si>
  <si>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</si>
  <si>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</si>
  <si>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</si>
  <si>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</si>
  <si>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</si>
  <si>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</si>
  <si>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</si>
  <si>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</si>
  <si>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</si>
  <si>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</si>
  <si>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</si>
  <si>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</si>
  <si>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</si>
  <si>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</si>
  <si>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</si>
  <si>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</si>
  <si>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</si>
  <si>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</si>
  <si>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</si>
  <si>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</si>
  <si>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</si>
  <si>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</si>
  <si>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</si>
  <si>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</si>
  <si>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</si>
  <si>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</si>
  <si>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</si>
  <si>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</si>
  <si>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</si>
  <si>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</si>
  <si>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</si>
  <si>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</si>
  <si>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</si>
  <si>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</si>
  <si>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</si>
  <si>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</si>
  <si>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</si>
  <si>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</si>
  <si>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</si>
  <si>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</si>
  <si>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</si>
  <si>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</si>
  <si>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</si>
  <si>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</si>
  <si>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</si>
  <si>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</si>
  <si>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</si>
  <si>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</si>
  <si>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</si>
  <si>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</si>
  <si>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</si>
  <si>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</si>
  <si>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</si>
  <si>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</si>
  <si>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</si>
  <si>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</si>
  <si>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</si>
  <si>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</si>
  <si>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</si>
  <si>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</si>
  <si>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</si>
  <si>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</si>
  <si>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</si>
  <si>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</si>
  <si>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</si>
  <si>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</si>
  <si>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</si>
  <si>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</si>
  <si>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</si>
  <si>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</si>
  <si>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</si>
  <si>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</si>
  <si>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</si>
  <si>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</si>
  <si>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</si>
  <si>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</si>
  <si>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</si>
  <si>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</si>
  <si>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</si>
  <si>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</si>
  <si>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</si>
  <si>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</si>
  <si>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</si>
  <si>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</si>
  <si>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</si>
  <si>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</si>
  <si>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</si>
  <si>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</si>
  <si>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</si>
  <si>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</si>
  <si>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</si>
  <si>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</si>
  <si>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</si>
  <si>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</si>
  <si>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</si>
  <si>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</si>
  <si>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</si>
  <si>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</si>
  <si>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</si>
  <si>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</si>
  <si>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</si>
  <si>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</si>
  <si>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</si>
  <si>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</si>
  <si>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</si>
  <si>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</si>
  <si>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</si>
  <si>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</si>
  <si>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</si>
  <si>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</si>
  <si>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</si>
  <si>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</si>
  <si>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</si>
  <si>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</si>
  <si>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</si>
  <si>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</si>
  <si>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</si>
  <si>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</si>
  <si>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</si>
  <si>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</si>
  <si>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</si>
  <si>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</si>
  <si>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</si>
  <si>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</si>
  <si>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</si>
  <si>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</si>
  <si>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</si>
  <si>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</si>
  <si>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</si>
  <si>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</si>
  <si>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</si>
  <si>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</si>
  <si>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</si>
  <si>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</si>
  <si>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</si>
  <si>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</si>
  <si>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</si>
  <si>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</si>
  <si>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</si>
  <si>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</si>
  <si>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</si>
  <si>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</si>
  <si>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</si>
  <si>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</si>
  <si>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</si>
  <si>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</si>
  <si>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</si>
  <si>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</si>
  <si>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</si>
  <si>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</si>
  <si>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</si>
  <si>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</si>
  <si>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</si>
  <si>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</si>
  <si>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</si>
  <si>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</si>
  <si>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</si>
  <si>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</si>
  <si>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</si>
  <si>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</si>
  <si>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</si>
  <si>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</si>
  <si>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</si>
  <si>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</si>
  <si>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</si>
  <si>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</si>
  <si>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</si>
  <si>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</si>
  <si>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</si>
  <si>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</si>
  <si>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</si>
  <si>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</si>
  <si>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</si>
  <si>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</si>
  <si>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</si>
  <si>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</si>
  <si>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</si>
  <si>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</si>
  <si>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</si>
  <si>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</si>
  <si>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</si>
  <si>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</si>
  <si>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</si>
  <si>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</si>
  <si>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</si>
  <si>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</si>
  <si>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</si>
  <si>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</si>
  <si>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</si>
  <si>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</si>
  <si>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</si>
  <si>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</si>
  <si>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</si>
  <si>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</si>
  <si>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</si>
  <si>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</si>
  <si>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</si>
  <si>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</si>
  <si>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</si>
  <si>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</si>
  <si>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</si>
  <si>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</si>
  <si>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</si>
  <si>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</si>
  <si>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</si>
  <si>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</si>
  <si>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</si>
  <si>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</si>
  <si>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</si>
  <si>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</si>
  <si>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</si>
  <si>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</si>
  <si>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</si>
  <si>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</si>
  <si>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</si>
  <si>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</si>
  <si>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</si>
  <si>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</si>
  <si>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</si>
  <si>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</si>
  <si>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</si>
  <si>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</si>
  <si>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</si>
  <si>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</si>
  <si>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</si>
  <si>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</si>
  <si>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</si>
  <si>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</si>
  <si>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</si>
  <si>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</si>
  <si>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</si>
  <si>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</si>
  <si>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</si>
  <si>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</si>
  <si>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</si>
  <si>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</si>
  <si>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</si>
  <si>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</si>
  <si>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</si>
  <si>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</si>
  <si>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</si>
  <si>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</si>
  <si>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</si>
  <si>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</si>
  <si>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</si>
  <si>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</si>
  <si>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</si>
  <si>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</si>
  <si>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</si>
  <si>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</si>
  <si>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</si>
  <si>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</si>
  <si>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</si>
  <si>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</si>
  <si>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</si>
  <si>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</si>
  <si>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</si>
  <si>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</si>
  <si>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</si>
  <si>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</si>
  <si>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</si>
  <si>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</si>
  <si>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</si>
  <si>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</si>
  <si>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</si>
  <si>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</si>
  <si>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</si>
  <si>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</si>
  <si>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</si>
  <si>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</si>
  <si>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</si>
  <si>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</si>
  <si>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</si>
  <si>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</si>
  <si>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</si>
  <si>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</si>
  <si>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</si>
  <si>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</si>
  <si>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</si>
  <si>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</si>
  <si>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</si>
  <si>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</si>
  <si>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</si>
  <si>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</si>
  <si>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</si>
  <si>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</si>
  <si>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</si>
  <si>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</si>
  <si>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</si>
  <si>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</si>
  <si>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</si>
  <si>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</si>
  <si>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</si>
  <si>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</si>
  <si>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</si>
  <si>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</si>
  <si>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</si>
  <si>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</si>
  <si>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</si>
  <si>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</si>
  <si>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</si>
  <si>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</si>
  <si>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</si>
  <si>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</si>
  <si>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</si>
  <si>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</si>
  <si>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</si>
  <si>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</si>
  <si>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</si>
  <si>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</si>
  <si>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</si>
  <si>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</si>
  <si>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</si>
  <si>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</si>
  <si>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</si>
  <si>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</si>
  <si>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</si>
  <si>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</si>
  <si>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</si>
  <si>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</si>
  <si>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</si>
  <si>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</si>
  <si>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</si>
  <si>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</si>
  <si>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</si>
  <si>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</si>
  <si>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</si>
  <si>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</si>
  <si>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</si>
  <si>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</si>
  <si>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</si>
  <si>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</si>
  <si>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</si>
  <si>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</si>
  <si>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</si>
  <si>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</si>
  <si>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</si>
  <si>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</si>
  <si>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</si>
  <si>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</si>
  <si>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</si>
  <si>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</si>
  <si>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</si>
  <si>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</si>
  <si>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</si>
  <si>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</si>
  <si>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</si>
  <si>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</si>
  <si>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</si>
  <si>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</si>
  <si>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</si>
  <si>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</si>
  <si>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</si>
  <si>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</si>
  <si>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</si>
  <si>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</si>
  <si>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</si>
  <si>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</si>
  <si>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</si>
  <si>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</si>
  <si>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</si>
  <si>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</si>
  <si>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</si>
  <si>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</si>
  <si>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</si>
  <si>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</si>
  <si>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</si>
  <si>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</si>
  <si>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</si>
  <si>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</si>
  <si>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</si>
  <si>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</si>
  <si>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</si>
  <si>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</si>
  <si>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</si>
  <si>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</si>
  <si>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</si>
  <si>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</si>
  <si>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</si>
  <si>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</si>
  <si>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</si>
  <si>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</si>
  <si>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</si>
  <si>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</si>
  <si>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</si>
  <si>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</si>
  <si>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</si>
  <si>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</si>
  <si>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</si>
  <si>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</si>
  <si>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</si>
  <si>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</si>
  <si>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</si>
  <si>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</si>
  <si>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</si>
  <si>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</si>
  <si>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</si>
  <si>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</si>
  <si>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</si>
  <si>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</si>
  <si>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</si>
  <si>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</si>
  <si>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</si>
  <si>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</si>
  <si>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</si>
  <si>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</si>
  <si>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</si>
  <si>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</si>
  <si>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</si>
  <si>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</si>
  <si>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</si>
  <si>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</si>
  <si>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</si>
  <si>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</si>
  <si>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</si>
  <si>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</si>
  <si>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</si>
  <si>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</si>
  <si>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</si>
  <si>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</si>
  <si>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</si>
  <si>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</si>
  <si>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</si>
  <si>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</si>
  <si>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</si>
  <si>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</si>
  <si>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</si>
  <si>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</si>
  <si>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</si>
  <si>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</si>
  <si>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</si>
  <si>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</si>
  <si>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</si>
  <si>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</si>
  <si>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</si>
  <si>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</si>
  <si>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</si>
  <si>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</si>
  <si>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</si>
  <si>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</si>
  <si>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</si>
  <si>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</si>
  <si>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</si>
  <si>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</si>
  <si>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</si>
  <si>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</si>
  <si>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</si>
  <si>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</si>
  <si>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</si>
  <si>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</si>
  <si>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</si>
  <si>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</si>
  <si>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</si>
  <si>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</si>
  <si>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</si>
  <si>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</si>
  <si>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</si>
  <si>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</si>
  <si>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</si>
  <si>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</si>
  <si>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</si>
  <si>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</si>
  <si>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</si>
  <si>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</si>
  <si>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</si>
  <si>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</si>
  <si>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</si>
  <si>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</si>
  <si>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</si>
  <si>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</si>
  <si>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</si>
  <si>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</si>
  <si>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</si>
  <si>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</si>
  <si>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</si>
  <si>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</si>
  <si>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</si>
  <si>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</si>
  <si>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</si>
  <si>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</si>
  <si>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</si>
  <si>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</si>
  <si>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</si>
  <si>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</si>
  <si>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</si>
  <si>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</si>
  <si>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</si>
  <si>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</si>
  <si>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</si>
  <si>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</si>
  <si>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</si>
  <si>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</si>
  <si>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</si>
  <si>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</si>
  <si>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</si>
  <si>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</si>
  <si>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</si>
  <si>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</si>
  <si>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</si>
  <si>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</si>
  <si>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</si>
  <si>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</si>
  <si>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</si>
  <si>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</si>
  <si>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</si>
  <si>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</si>
  <si>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</si>
  <si>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</si>
  <si>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</si>
  <si>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</si>
  <si>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</si>
  <si>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</si>
  <si>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</si>
  <si>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</si>
  <si>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</si>
  <si>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</si>
  <si>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</si>
  <si>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</si>
  <si>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</si>
  <si>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</si>
  <si>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</si>
  <si>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</si>
  <si>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</si>
  <si>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</si>
  <si>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</si>
  <si>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</si>
  <si>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</si>
  <si>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</si>
  <si>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</si>
  <si>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</si>
  <si>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</si>
  <si>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</si>
  <si>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</si>
  <si>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</si>
  <si>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</si>
  <si>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</si>
  <si>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</si>
  <si>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</si>
  <si>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</si>
  <si>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</si>
  <si>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</si>
  <si>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</si>
  <si>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</si>
  <si>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</si>
  <si>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</si>
  <si>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</si>
  <si>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</si>
  <si>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</si>
  <si>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</si>
  <si>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</si>
  <si>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</si>
  <si>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</si>
  <si>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</si>
  <si>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</si>
  <si>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</si>
  <si>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</si>
  <si>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</si>
  <si>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</si>
  <si>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</si>
  <si>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</si>
  <si>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</si>
  <si>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</si>
  <si>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</si>
  <si>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</si>
  <si>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</si>
  <si>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</si>
  <si>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</si>
  <si>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</si>
  <si>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</si>
  <si>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</si>
  <si>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</si>
  <si>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</si>
  <si>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</si>
  <si>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</si>
  <si>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</si>
  <si>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</si>
  <si>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</si>
  <si>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</si>
  <si>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</si>
  <si>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</si>
  <si>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</si>
  <si>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</si>
  <si>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</si>
  <si>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</si>
  <si>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</si>
  <si>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</si>
  <si>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</si>
  <si>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</si>
  <si>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</si>
  <si>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</si>
  <si>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</si>
  <si>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</si>
  <si>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</si>
  <si>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</si>
  <si>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</si>
  <si>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</si>
  <si>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</si>
  <si>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</si>
  <si>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</si>
  <si>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</si>
  <si>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</si>
  <si>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</si>
  <si>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</si>
  <si>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</si>
  <si>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</si>
  <si>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</si>
  <si>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</si>
  <si>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</si>
  <si>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</si>
  <si>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</si>
  <si>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</si>
  <si>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</si>
  <si>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</si>
  <si>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</si>
  <si>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</si>
  <si>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</si>
  <si>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</si>
  <si>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</si>
  <si>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</si>
  <si>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</si>
  <si>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</si>
  <si>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</si>
  <si>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</si>
  <si>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</si>
  <si>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</si>
  <si>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</si>
  <si>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</si>
  <si>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</si>
  <si>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</si>
  <si>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</si>
  <si>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</si>
  <si>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</si>
  <si>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</si>
  <si>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</si>
  <si>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</si>
  <si>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</si>
  <si>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</si>
  <si>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</si>
  <si>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</si>
  <si>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</si>
  <si>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</si>
  <si>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</si>
  <si>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</si>
  <si>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</si>
  <si>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</si>
  <si>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</si>
  <si>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</si>
  <si>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</si>
  <si>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</si>
  <si>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</si>
  <si>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</si>
  <si>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</si>
  <si>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</si>
  <si>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</si>
  <si>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</si>
  <si>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</si>
  <si>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</si>
  <si>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</si>
  <si>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</si>
  <si>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</si>
  <si>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</si>
  <si>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</si>
  <si>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</si>
  <si>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</si>
  <si>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</si>
  <si>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</si>
  <si>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</si>
  <si>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</si>
  <si>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</si>
  <si>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</si>
  <si>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</si>
  <si>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</si>
  <si>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</si>
  <si>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</si>
  <si>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</si>
  <si>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</si>
  <si>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</si>
  <si>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</si>
  <si>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</si>
  <si>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</si>
  <si>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</si>
  <si>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</si>
  <si>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</si>
  <si>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</si>
  <si>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</si>
  <si>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</si>
  <si>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</si>
  <si>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</si>
  <si>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</si>
  <si>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</si>
  <si>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</si>
  <si>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</si>
  <si>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</si>
  <si>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</si>
  <si>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</si>
  <si>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</si>
  <si>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</si>
  <si>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</si>
  <si>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</si>
  <si>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</si>
  <si>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</si>
  <si>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</si>
  <si>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</si>
  <si>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</si>
  <si>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</si>
  <si>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</si>
  <si>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</si>
  <si>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</si>
  <si>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</si>
  <si>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</si>
  <si>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</si>
  <si>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</si>
  <si>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</si>
  <si>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</si>
  <si>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</si>
  <si>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</si>
  <si>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</si>
  <si>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</si>
  <si>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</si>
  <si>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</si>
  <si>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</si>
  <si>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</si>
  <si>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</si>
  <si>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</si>
  <si>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</si>
  <si>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</si>
  <si>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</si>
  <si>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</si>
  <si>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</si>
  <si>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</si>
  <si>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</si>
  <si>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</si>
  <si>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</si>
  <si>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</si>
  <si>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</si>
  <si>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</si>
  <si>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</si>
  <si>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</si>
  <si>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</si>
  <si>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</si>
  <si>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</si>
  <si>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</si>
  <si>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</si>
  <si>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</si>
  <si>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</si>
  <si>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</si>
  <si>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</si>
  <si>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</si>
  <si>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</si>
  <si>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</si>
  <si>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</si>
  <si>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</si>
  <si>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</si>
  <si>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</si>
  <si>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</si>
  <si>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</si>
  <si>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</si>
  <si>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</si>
  <si>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</si>
  <si>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</si>
  <si>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</si>
  <si>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</si>
  <si>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</si>
  <si>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</si>
  <si>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</si>
  <si>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</si>
  <si>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</si>
  <si>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</si>
  <si>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</si>
  <si>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</si>
  <si>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</si>
  <si>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</si>
  <si>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</si>
  <si>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</si>
  <si>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</si>
  <si>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</si>
  <si>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</si>
  <si>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</si>
  <si>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</si>
  <si>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</si>
  <si>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</si>
  <si>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</si>
  <si>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</si>
  <si>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</si>
  <si>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</si>
  <si>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</si>
  <si>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</si>
  <si>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</si>
  <si>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</si>
  <si>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</si>
  <si>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</si>
  <si>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</si>
  <si>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</si>
  <si>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</si>
  <si>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</si>
  <si>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</si>
  <si>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</si>
  <si>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</si>
  <si>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</si>
  <si>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</si>
  <si>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</si>
  <si>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</si>
  <si>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</si>
  <si>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</si>
  <si>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</si>
  <si>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</si>
  <si>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</si>
  <si>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</si>
  <si>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</si>
  <si>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</si>
  <si>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</si>
  <si>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</si>
  <si>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</si>
  <si>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</si>
  <si>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</si>
  <si>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</si>
  <si>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</si>
  <si>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</si>
  <si>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</si>
  <si>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</si>
  <si>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</si>
  <si>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</si>
  <si>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</si>
  <si>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</si>
  <si>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</si>
  <si>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</si>
  <si>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</si>
  <si>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</si>
  <si>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</si>
  <si>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</si>
  <si>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</si>
  <si>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</si>
  <si>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</si>
  <si>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</si>
  <si>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</si>
  <si>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</si>
  <si>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</si>
  <si>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</si>
  <si>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</si>
  <si>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</si>
  <si>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</si>
  <si>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</si>
  <si>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</si>
  <si>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</si>
  <si>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</si>
  <si>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</si>
  <si>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</si>
  <si>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</si>
  <si>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</si>
  <si>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</si>
  <si>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</si>
  <si>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</si>
  <si>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</si>
  <si>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</si>
  <si>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</si>
  <si>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</si>
  <si>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</si>
  <si>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</si>
  <si>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</si>
  <si>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</si>
  <si>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</si>
  <si>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</si>
  <si>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</si>
  <si>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</si>
  <si>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</si>
  <si>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</si>
  <si>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</si>
  <si>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</si>
  <si>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</si>
  <si>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</si>
  <si>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</si>
  <si>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</si>
  <si>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</si>
  <si>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</si>
  <si>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</si>
  <si>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</si>
  <si>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</si>
  <si>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</si>
  <si>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</si>
  <si>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</si>
  <si>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</si>
  <si>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</si>
  <si>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</si>
  <si>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</si>
  <si>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</si>
  <si>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</si>
  <si>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</si>
  <si>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</si>
  <si>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</si>
  <si>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</si>
  <si>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</si>
  <si>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</si>
  <si>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</si>
  <si>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</si>
  <si>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</si>
  <si>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</si>
  <si>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</si>
  <si>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</si>
  <si>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</si>
  <si>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</si>
  <si>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</si>
  <si>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</si>
  <si>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</si>
  <si>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</si>
  <si>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</si>
  <si>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</si>
  <si>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</si>
  <si>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</si>
  <si>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</si>
  <si>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</si>
  <si>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</si>
  <si>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</si>
  <si>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</si>
  <si>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</si>
  <si>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</si>
  <si>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</si>
  <si>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</si>
  <si>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</si>
  <si>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</si>
  <si>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</si>
  <si>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</si>
  <si>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</si>
  <si>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</si>
  <si>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</si>
  <si>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</si>
  <si>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</si>
  <si>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</si>
  <si>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</si>
  <si>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</si>
  <si>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</si>
  <si>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</si>
  <si>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</si>
  <si>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</si>
  <si>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</si>
  <si>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</si>
  <si>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</si>
  <si>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</si>
  <si>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</si>
  <si>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</si>
  <si>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</si>
  <si>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</si>
  <si>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</si>
  <si>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</si>
  <si>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</si>
  <si>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</si>
  <si>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</si>
  <si>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</si>
  <si>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</si>
  <si>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</si>
  <si>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</si>
  <si>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</si>
  <si>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</si>
  <si>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</si>
  <si>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</si>
  <si>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</si>
  <si>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</si>
  <si>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</si>
  <si>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</si>
  <si>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</si>
  <si>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</si>
  <si>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</si>
  <si>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</si>
  <si>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</si>
  <si>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</si>
  <si>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</si>
  <si>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</si>
  <si>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</si>
  <si>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</si>
  <si>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</si>
  <si>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</si>
  <si>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</si>
  <si>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</si>
  <si>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</si>
  <si>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</si>
  <si>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</si>
  <si>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</si>
  <si>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</si>
  <si>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</si>
  <si>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</si>
  <si>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</si>
  <si>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</si>
  <si>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</si>
  <si>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</si>
  <si>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</si>
  <si>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</si>
  <si>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</si>
  <si>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</si>
  <si>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</si>
  <si>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</si>
  <si>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</si>
  <si>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</si>
  <si>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</si>
  <si>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</si>
  <si>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</si>
  <si>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</si>
  <si>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</si>
  <si>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</si>
  <si>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</si>
  <si>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</si>
  <si>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</si>
  <si>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</si>
  <si>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</si>
  <si>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</si>
  <si>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</si>
  <si>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</si>
  <si>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</si>
  <si>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</si>
  <si>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</si>
  <si>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</si>
  <si>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</si>
  <si>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</si>
  <si>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</si>
  <si>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</si>
  <si>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</si>
  <si>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</si>
  <si>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</si>
  <si>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</si>
  <si>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</si>
  <si>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</si>
  <si>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</si>
  <si>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</si>
  <si>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</si>
  <si>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</si>
  <si>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</si>
  <si>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</si>
  <si>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</si>
  <si>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</si>
  <si>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</si>
  <si>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</si>
  <si>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</si>
  <si>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</si>
  <si>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</si>
  <si>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</si>
  <si>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</si>
  <si>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</si>
  <si>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</si>
  <si>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</si>
  <si>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</si>
  <si>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</si>
  <si>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</si>
  <si>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</si>
  <si>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</si>
  <si>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</si>
  <si>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</si>
  <si>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</si>
  <si>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</si>
  <si>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</si>
  <si>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</si>
  <si>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</si>
  <si>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</si>
  <si>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</si>
  <si>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</si>
  <si>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</si>
  <si>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</si>
  <si>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</si>
  <si>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</si>
  <si>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</si>
  <si>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</si>
  <si>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</si>
  <si>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</si>
  <si>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</si>
  <si>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</si>
  <si>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</si>
  <si>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</si>
  <si>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</si>
  <si>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</si>
  <si>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</si>
  <si>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</si>
  <si>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</si>
  <si>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</si>
  <si>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</si>
  <si>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</si>
  <si>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</si>
  <si>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</si>
  <si>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</si>
  <si>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</si>
  <si>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</si>
  <si>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</si>
  <si>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</si>
  <si>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</si>
  <si>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</si>
  <si>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</si>
  <si>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</si>
  <si>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</si>
  <si>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</si>
  <si>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</si>
  <si>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</si>
  <si>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</si>
  <si>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</si>
  <si>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</si>
  <si>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</si>
  <si>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</si>
  <si>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</si>
  <si>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</si>
  <si>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</si>
  <si>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</si>
  <si>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</si>
  <si>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</si>
  <si>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</si>
  <si>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</si>
  <si>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</si>
  <si>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</si>
  <si>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</si>
  <si>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</si>
  <si>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</si>
  <si>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</si>
  <si>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</si>
  <si>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</si>
  <si>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</si>
  <si>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</si>
  <si>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</si>
  <si>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</si>
  <si>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</si>
  <si>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</si>
  <si>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</si>
  <si>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</si>
  <si>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</si>
  <si>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</si>
  <si>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</si>
  <si>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</si>
  <si>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</si>
  <si>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</si>
  <si>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</si>
  <si>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</si>
  <si>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</si>
  <si>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</si>
  <si>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</si>
  <si>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</si>
  <si>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</si>
  <si>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</si>
  <si>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</si>
  <si>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</si>
  <si>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</si>
  <si>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</si>
  <si>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</si>
  <si>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</si>
  <si>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</si>
  <si>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</si>
  <si>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</si>
  <si>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</si>
  <si>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</si>
  <si>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</si>
  <si>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</si>
  <si>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</si>
  <si>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</si>
  <si>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</si>
  <si>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</si>
  <si>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</si>
  <si>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</si>
  <si>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</si>
  <si>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</si>
  <si>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</si>
  <si>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</si>
  <si>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</si>
  <si>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</si>
  <si>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</si>
  <si>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</si>
  <si>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</si>
  <si>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</si>
  <si>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</si>
  <si>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</si>
  <si>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</si>
  <si>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</si>
  <si>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</si>
  <si>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</si>
  <si>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</si>
  <si>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</si>
  <si>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</si>
  <si>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</si>
  <si>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</si>
  <si>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</si>
  <si>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</si>
  <si>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</si>
  <si>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</si>
  <si>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</si>
  <si>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</si>
  <si>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</si>
  <si>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</si>
  <si>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</si>
  <si>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</si>
  <si>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</si>
  <si>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</si>
  <si>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</si>
  <si>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</si>
  <si>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</si>
  <si>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</si>
  <si>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</si>
  <si>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</si>
  <si>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</si>
  <si>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</si>
  <si>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</si>
  <si>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</si>
  <si>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</si>
  <si>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</si>
  <si>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</si>
  <si>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</si>
  <si>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</si>
  <si>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</si>
  <si>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</si>
  <si>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</si>
  <si>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</si>
  <si>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</si>
  <si>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</si>
  <si>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</si>
  <si>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</si>
  <si>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</si>
  <si>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</si>
  <si>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</si>
  <si>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</si>
  <si>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</si>
  <si>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</si>
  <si>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</si>
  <si>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</si>
  <si>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</si>
  <si>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</si>
  <si>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</si>
  <si>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</si>
  <si>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</si>
  <si>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</si>
  <si>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</si>
  <si>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</si>
  <si>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</si>
  <si>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</si>
  <si>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</si>
  <si>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</si>
  <si>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</si>
  <si>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</si>
  <si>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</si>
  <si>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</si>
  <si>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</si>
  <si>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</si>
  <si>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</si>
  <si>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</si>
  <si>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</si>
  <si>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</si>
  <si>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</si>
  <si>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</si>
  <si>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</si>
  <si>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</si>
  <si>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</si>
  <si>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</si>
  <si>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</si>
  <si>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</si>
  <si>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</si>
  <si>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</si>
  <si>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</si>
  <si>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</si>
  <si>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</si>
  <si>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</si>
  <si>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</si>
  <si>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</si>
  <si>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</si>
  <si>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</si>
  <si>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</si>
  <si>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</si>
  <si>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</si>
  <si>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</si>
  <si>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</si>
  <si>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</si>
  <si>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</si>
  <si>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</si>
  <si>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</si>
  <si>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</si>
  <si>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</si>
  <si>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</si>
  <si>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</si>
  <si>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</si>
  <si>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</si>
  <si>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</si>
  <si>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</si>
  <si>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</si>
  <si>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</si>
  <si>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</si>
  <si>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</si>
  <si>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</si>
  <si>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</si>
  <si>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</si>
  <si>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</si>
  <si>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</si>
  <si>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</si>
  <si>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</si>
  <si>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</si>
  <si>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</si>
  <si>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</si>
  <si>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</si>
  <si>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</si>
  <si>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</si>
  <si>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</si>
  <si>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</si>
  <si>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</si>
  <si>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</si>
  <si>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</si>
  <si>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</si>
  <si>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</si>
  <si>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</si>
  <si>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</si>
  <si>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</si>
  <si>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</si>
  <si>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</si>
  <si>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</si>
  <si>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</si>
  <si>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</si>
  <si>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</si>
  <si>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</si>
  <si>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</si>
  <si>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</si>
  <si>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</si>
  <si>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</si>
  <si>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</si>
  <si>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</si>
  <si>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</si>
  <si>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</si>
  <si>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</si>
  <si>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</si>
  <si>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</si>
  <si>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</si>
  <si>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</si>
  <si>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</si>
  <si>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</si>
  <si>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</si>
  <si>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</si>
  <si>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</si>
  <si>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</si>
  <si>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</si>
  <si>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</si>
  <si>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</si>
  <si>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</si>
  <si>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</si>
  <si>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</si>
  <si>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</si>
  <si>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</si>
  <si>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</si>
  <si>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</si>
  <si>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</si>
  <si>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</si>
  <si>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</si>
  <si>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</si>
  <si>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</si>
  <si>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</si>
  <si>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</si>
  <si>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</si>
  <si>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</si>
  <si>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</si>
  <si>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</si>
  <si>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</si>
  <si>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</si>
  <si>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</si>
  <si>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</si>
  <si>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</si>
  <si>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</si>
  <si>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</si>
  <si>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</si>
  <si>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</si>
  <si>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</si>
  <si>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</si>
  <si>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</si>
  <si>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</si>
  <si>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</si>
  <si>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</si>
  <si>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</si>
  <si>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</si>
  <si>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</si>
  <si>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</si>
  <si>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</si>
  <si>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</si>
  <si>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</si>
  <si>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</si>
  <si>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</si>
  <si>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</si>
  <si>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</si>
  <si>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</si>
  <si>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</si>
  <si>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</si>
  <si>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</si>
  <si>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</si>
  <si>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</si>
  <si>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</si>
  <si>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</si>
  <si>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</si>
  <si>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</si>
  <si>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</si>
  <si>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</si>
  <si>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</si>
  <si>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</si>
  <si>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</si>
  <si>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</si>
  <si>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</si>
  <si>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</si>
  <si>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</si>
  <si>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</si>
  <si>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</si>
  <si>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</si>
  <si>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</si>
  <si>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</si>
  <si>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</si>
  <si>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</si>
  <si>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</si>
  <si>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</si>
  <si>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</si>
  <si>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</si>
  <si>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</si>
  <si>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</si>
  <si>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</si>
  <si>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</si>
  <si>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</si>
  <si>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</si>
  <si>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</si>
  <si>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</si>
  <si>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</si>
  <si>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</si>
  <si>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</si>
  <si>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</si>
  <si>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</si>
  <si>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</si>
  <si>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</si>
  <si>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</si>
  <si>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</si>
  <si>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</si>
  <si>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</si>
  <si>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</si>
  <si>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</si>
  <si>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</si>
  <si>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</si>
  <si>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</si>
  <si>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</si>
  <si>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</si>
  <si>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</si>
  <si>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</si>
  <si>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</si>
  <si>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</si>
  <si>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</si>
  <si>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</si>
  <si>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</si>
  <si>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</si>
  <si>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</si>
  <si>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</si>
  <si>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</si>
  <si>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</si>
  <si>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</si>
  <si>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</si>
  <si>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</si>
  <si>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</si>
  <si>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</si>
  <si>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</si>
  <si>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</si>
  <si>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</si>
  <si>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</si>
  <si>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</si>
  <si>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</si>
  <si>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</si>
  <si>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</si>
  <si>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</si>
  <si>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</si>
  <si>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</si>
  <si>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</si>
  <si>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</si>
  <si>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</si>
  <si>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</si>
  <si>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</si>
  <si>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</si>
  <si>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</si>
  <si>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</si>
  <si>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</si>
  <si>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</si>
  <si>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</si>
  <si>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</si>
  <si>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</si>
  <si>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</si>
  <si>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</si>
  <si>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</si>
  <si>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</si>
  <si>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</si>
  <si>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</si>
  <si>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</si>
  <si>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</si>
  <si>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</si>
  <si>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</si>
  <si>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</si>
  <si>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</si>
  <si>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</si>
  <si>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</si>
  <si>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</si>
  <si>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</si>
  <si>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</si>
  <si>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</si>
  <si>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</si>
  <si>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</si>
  <si>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</si>
  <si>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</si>
  <si>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</si>
  <si>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</si>
  <si>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</si>
  <si>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</si>
  <si>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</si>
  <si>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</si>
  <si>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</si>
  <si>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</si>
  <si>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</si>
  <si>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</si>
  <si>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</si>
  <si>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</si>
  <si>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</si>
  <si>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</si>
  <si>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</si>
  <si>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</si>
  <si>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</si>
  <si>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</si>
  <si>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</si>
  <si>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</si>
  <si>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</si>
  <si>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</si>
  <si>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</si>
  <si>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</si>
  <si>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</si>
  <si>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</si>
  <si>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</si>
  <si>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</si>
  <si>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</si>
  <si>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</si>
  <si>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</si>
  <si>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</si>
  <si>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</si>
  <si>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</si>
  <si>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</si>
  <si>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</si>
  <si>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</si>
  <si>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</si>
  <si>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</si>
  <si>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</si>
  <si>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</si>
  <si>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</si>
  <si>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</si>
  <si>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</si>
  <si>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</si>
  <si>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</si>
  <si>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</si>
  <si>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</si>
  <si>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</si>
  <si>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</si>
  <si>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</si>
  <si>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</si>
  <si>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</si>
  <si>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</si>
  <si>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</si>
  <si>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</si>
  <si>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</si>
  <si>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</si>
  <si>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</si>
  <si>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</si>
  <si>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</si>
  <si>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</si>
  <si>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</si>
  <si>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</si>
  <si>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</si>
  <si>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</si>
  <si>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</si>
  <si>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</si>
  <si>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</si>
  <si>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</si>
  <si>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</si>
  <si>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</si>
  <si>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</si>
  <si>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</si>
  <si>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</si>
  <si>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</si>
  <si>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</si>
  <si>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</si>
  <si>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</si>
  <si>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</si>
  <si>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</si>
  <si>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</si>
  <si>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</si>
  <si>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</si>
  <si>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</si>
  <si>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</si>
  <si>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</si>
  <si>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</si>
  <si>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</si>
  <si>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</si>
  <si>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</si>
  <si>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</si>
  <si>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</si>
  <si>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</si>
  <si>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</si>
  <si>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</si>
  <si>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</si>
  <si>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</si>
  <si>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</si>
  <si>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</si>
  <si>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</si>
  <si>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</si>
  <si>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</si>
  <si>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</si>
  <si>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</si>
  <si>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</si>
  <si>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</si>
  <si>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</si>
  <si>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</si>
  <si>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</si>
  <si>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</si>
  <si>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</si>
  <si>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</si>
  <si>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</si>
  <si>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</si>
  <si>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</si>
  <si>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</si>
  <si>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</si>
  <si>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</si>
  <si>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</si>
  <si>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</si>
  <si>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</si>
  <si>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</si>
  <si>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</si>
  <si>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</si>
  <si>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</si>
  <si>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</si>
  <si>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</si>
  <si>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</si>
  <si>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</si>
  <si>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</si>
  <si>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</si>
  <si>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</si>
  <si>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</si>
  <si>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</si>
  <si>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</si>
  <si>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</si>
  <si>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</si>
  <si>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</si>
  <si>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</si>
  <si>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</si>
  <si>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</si>
  <si>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</si>
  <si>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</si>
  <si>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</si>
  <si>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</si>
  <si>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</si>
  <si>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</si>
  <si>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</si>
  <si>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</si>
  <si>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</si>
  <si>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</si>
  <si>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</si>
  <si>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</si>
  <si>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</si>
  <si>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</si>
  <si>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</si>
  <si>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</si>
  <si>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</si>
  <si>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</si>
  <si>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</si>
  <si>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</si>
  <si>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</si>
  <si>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</si>
  <si>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</si>
  <si>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</si>
  <si>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</si>
  <si>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</si>
  <si>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</si>
  <si>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</si>
  <si>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</si>
  <si>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</si>
  <si>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</si>
  <si>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</si>
  <si>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</si>
  <si>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</si>
  <si>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</si>
  <si>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</si>
  <si>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</si>
  <si>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</si>
  <si>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</si>
  <si>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</si>
  <si>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</si>
  <si>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</si>
  <si>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</si>
  <si>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</si>
  <si>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</si>
  <si>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</si>
  <si>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</si>
  <si>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</si>
  <si>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</si>
  <si>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</si>
  <si>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</si>
  <si>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</si>
  <si>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</si>
  <si>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</si>
  <si>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</si>
  <si>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</si>
  <si>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</si>
  <si>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</si>
  <si>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</si>
  <si>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</si>
  <si>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</si>
  <si>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</si>
  <si>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</si>
  <si>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</si>
  <si>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</si>
  <si>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</si>
  <si>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</si>
  <si>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</si>
  <si>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</si>
  <si>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</si>
  <si>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</si>
  <si>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</si>
  <si>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</si>
  <si>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</si>
  <si>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</si>
  <si>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</si>
  <si>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</si>
  <si>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</si>
  <si>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</si>
  <si>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</si>
  <si>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</si>
  <si>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</si>
  <si>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</si>
  <si>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</si>
  <si>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</si>
  <si>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</si>
  <si>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</si>
  <si>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</si>
  <si>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</si>
  <si>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</si>
  <si>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</si>
  <si>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</si>
  <si>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</si>
  <si>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</si>
  <si>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</si>
  <si>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</si>
  <si>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</si>
  <si>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</si>
  <si>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</si>
  <si>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</si>
  <si>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</si>
  <si>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</si>
  <si>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</si>
  <si>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</si>
  <si>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</si>
  <si>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</si>
  <si>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</si>
  <si>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</si>
  <si>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</si>
  <si>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</si>
  <si>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</si>
  <si>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</si>
  <si>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</si>
  <si>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</si>
  <si>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</si>
  <si>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</si>
  <si>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</si>
  <si>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</si>
  <si>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</si>
  <si>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</si>
  <si>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</si>
  <si>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</si>
  <si>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</si>
  <si>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</si>
  <si>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</si>
  <si>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</si>
  <si>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</si>
  <si>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</si>
  <si>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</si>
  <si>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</si>
  <si>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</si>
  <si>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</si>
  <si>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</si>
  <si>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</si>
  <si>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</si>
  <si>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</si>
  <si>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</si>
  <si>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</si>
  <si>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</si>
  <si>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</si>
  <si>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</si>
  <si>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</si>
  <si>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</si>
  <si>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</si>
  <si>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</si>
  <si>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</si>
  <si>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</si>
  <si>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</si>
  <si>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</si>
  <si>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</si>
  <si>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</si>
  <si>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</si>
  <si>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</si>
  <si>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</si>
  <si>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</si>
  <si>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</si>
  <si>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</si>
  <si>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</si>
  <si>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</si>
  <si>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</si>
  <si>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</si>
  <si>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</si>
  <si>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</si>
  <si>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</si>
  <si>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</si>
  <si>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</si>
  <si>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</si>
  <si>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</si>
  <si>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</si>
  <si>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</si>
  <si>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</si>
  <si>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</si>
  <si>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</si>
  <si>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</si>
  <si>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</si>
  <si>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</si>
  <si>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</si>
  <si>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</si>
  <si>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</si>
  <si>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</si>
  <si>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</si>
  <si>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</si>
  <si>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</si>
  <si>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</si>
  <si>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</si>
  <si>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</si>
  <si>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</si>
  <si>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</si>
  <si>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</si>
  <si>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</si>
  <si>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</si>
  <si>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</si>
  <si>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</si>
  <si>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</si>
  <si>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</si>
  <si>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</si>
  <si>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</si>
  <si>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</si>
  <si>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</si>
  <si>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</si>
  <si>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</si>
  <si>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</si>
  <si>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</si>
  <si>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</si>
  <si>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</si>
  <si>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</si>
  <si>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</si>
  <si>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</si>
  <si>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</si>
  <si>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</si>
  <si>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</si>
  <si>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</si>
  <si>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</si>
  <si>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</si>
  <si>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</si>
  <si>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</si>
  <si>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</si>
  <si>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</si>
  <si>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</si>
  <si>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</si>
  <si>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</si>
  <si>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</si>
  <si>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</si>
  <si>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</si>
  <si>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</si>
  <si>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</si>
  <si>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</si>
  <si>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</si>
  <si>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</si>
  <si>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</si>
  <si>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</si>
  <si>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</si>
  <si>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</si>
  <si>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</si>
  <si>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</si>
  <si>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</si>
  <si>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</si>
  <si>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</si>
  <si>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</si>
  <si>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</si>
  <si>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</si>
  <si>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</si>
  <si>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</si>
  <si>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</si>
  <si>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</si>
  <si>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</si>
  <si>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</si>
  <si>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</si>
  <si>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</si>
  <si>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</si>
  <si>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</si>
  <si>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</si>
  <si>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</si>
  <si>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</si>
  <si>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</si>
  <si>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</si>
  <si>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</si>
  <si>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</si>
  <si>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</si>
  <si>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</si>
  <si>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</si>
  <si>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</si>
  <si>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</si>
  <si>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</si>
  <si>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</si>
  <si>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</si>
  <si>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</si>
  <si>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</si>
  <si>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</si>
  <si>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</si>
  <si>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</si>
  <si>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</si>
  <si>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</si>
  <si>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</si>
  <si>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</si>
  <si>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</si>
  <si>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</si>
  <si>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</si>
  <si>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</si>
  <si>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</si>
  <si>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</si>
  <si>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</si>
  <si>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</si>
  <si>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</si>
  <si>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</si>
  <si>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</si>
  <si>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</si>
  <si>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</si>
  <si>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</si>
  <si>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</si>
  <si>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</si>
  <si>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</si>
  <si>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</si>
  <si>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</si>
  <si>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</si>
  <si>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</si>
  <si>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</si>
  <si>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</si>
  <si>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</si>
  <si>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</si>
  <si>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</si>
  <si>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</si>
  <si>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</si>
  <si>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</si>
  <si>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</si>
  <si>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</si>
  <si>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</si>
  <si>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</si>
  <si>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</si>
  <si>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</si>
  <si>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</si>
  <si>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</si>
  <si>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</si>
  <si>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</si>
  <si>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</si>
  <si>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</si>
  <si>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</si>
  <si>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</si>
  <si>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</si>
  <si>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</si>
  <si>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</si>
  <si>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</si>
  <si>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</si>
  <si>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</si>
  <si>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</si>
  <si>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</si>
  <si>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</si>
  <si>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</si>
  <si>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</si>
  <si>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</si>
  <si>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</si>
  <si>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</si>
  <si>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</si>
  <si>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</si>
  <si>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</si>
  <si>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</si>
  <si>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</si>
  <si>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</si>
  <si>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</si>
  <si>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</si>
  <si>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</si>
  <si>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</si>
  <si>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</si>
  <si>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</si>
  <si>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</si>
  <si>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</si>
  <si>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</si>
  <si>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</si>
  <si>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</si>
  <si>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</si>
  <si>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</si>
  <si>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</si>
  <si>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</si>
  <si>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</si>
  <si>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</si>
  <si>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</si>
  <si>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</si>
  <si>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</si>
  <si>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</si>
  <si>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</si>
  <si>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</si>
  <si>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</si>
  <si>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</si>
  <si>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</si>
  <si>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</si>
  <si>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</si>
  <si>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</si>
  <si>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</si>
  <si>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</si>
  <si>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</si>
  <si>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</si>
  <si>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</si>
  <si>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</si>
  <si>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</si>
  <si>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</si>
  <si>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</si>
  <si>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</si>
  <si>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</si>
  <si>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</si>
  <si>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</si>
  <si>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</si>
  <si>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</si>
  <si>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</si>
  <si>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</si>
  <si>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</si>
  <si>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</si>
  <si>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</si>
  <si>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</si>
  <si>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</si>
  <si>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</si>
  <si>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</si>
  <si>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</si>
  <si>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</si>
  <si>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</si>
  <si>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</si>
  <si>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</si>
  <si>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</si>
  <si>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</si>
  <si>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</si>
  <si>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</si>
  <si>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</si>
  <si>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</si>
  <si>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</si>
  <si>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</si>
  <si>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</si>
  <si>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</si>
  <si>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</si>
  <si>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</si>
  <si>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</si>
  <si>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</si>
  <si>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</si>
  <si>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</si>
  <si>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</si>
  <si>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</si>
  <si>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</si>
  <si>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</si>
  <si>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</si>
  <si>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</si>
  <si>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</si>
  <si>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</si>
  <si>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</si>
  <si>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</si>
  <si>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</si>
  <si>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</si>
  <si>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</si>
  <si>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</si>
  <si>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</si>
  <si>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</si>
  <si>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</si>
  <si>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</si>
  <si>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</si>
  <si>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</si>
  <si>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</si>
  <si>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</si>
  <si>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</si>
  <si>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</si>
  <si>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</si>
  <si>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</si>
  <si>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</si>
  <si>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</si>
  <si>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</si>
  <si>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</si>
  <si>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</si>
  <si>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</si>
  <si>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</si>
  <si>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</si>
  <si>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</si>
  <si>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</si>
  <si>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</si>
  <si>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</si>
  <si>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</si>
  <si>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</si>
  <si>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</si>
  <si>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</si>
  <si>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</si>
  <si>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</si>
  <si>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</si>
  <si>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</si>
  <si>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</si>
  <si>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</si>
  <si>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</si>
  <si>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</si>
  <si>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</si>
  <si>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</si>
  <si>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</si>
  <si>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</si>
  <si>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</si>
  <si>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</si>
  <si>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</si>
  <si>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</si>
  <si>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</si>
  <si>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</si>
  <si>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</si>
  <si>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</si>
  <si>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</si>
  <si>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</si>
  <si>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</si>
  <si>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</si>
  <si>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</si>
  <si>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</si>
  <si>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</si>
  <si>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</si>
  <si>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</si>
  <si>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</si>
  <si>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</si>
  <si>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</si>
  <si>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</si>
  <si>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</si>
  <si>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</si>
  <si>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</si>
  <si>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</si>
  <si>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</si>
  <si>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</si>
  <si>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</si>
  <si>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</si>
  <si>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</si>
  <si>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</si>
  <si>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</si>
  <si>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</si>
  <si>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</si>
  <si>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</si>
  <si>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</si>
  <si>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</si>
  <si>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</si>
  <si>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</si>
  <si>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</si>
  <si>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</si>
  <si>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</si>
  <si>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</si>
  <si>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</si>
  <si>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</si>
  <si>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</si>
  <si>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</si>
  <si>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</si>
  <si>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</si>
  <si>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</si>
  <si>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</si>
  <si>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</si>
  <si>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</si>
  <si>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</si>
  <si>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</si>
  <si>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</si>
  <si>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</si>
  <si>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</si>
  <si>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</si>
  <si>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</si>
  <si>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</si>
  <si>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</si>
  <si>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</si>
  <si>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</si>
  <si>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</si>
  <si>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</si>
  <si>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</si>
  <si>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</si>
  <si>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</si>
  <si>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</si>
  <si>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</si>
  <si>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</si>
  <si>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</si>
  <si>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</si>
  <si>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</si>
  <si>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</si>
  <si>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</si>
  <si>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</si>
  <si>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</si>
  <si>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</si>
  <si>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</si>
  <si>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</si>
  <si>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</si>
  <si>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</si>
  <si>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</si>
  <si>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</si>
  <si>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</si>
  <si>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</si>
  <si>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</si>
  <si>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</si>
  <si>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</si>
  <si>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</si>
  <si>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</si>
  <si>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</si>
  <si>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</si>
  <si>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</si>
  <si>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</si>
  <si>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</si>
  <si>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</si>
  <si>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</si>
  <si>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</si>
  <si>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</si>
  <si>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</si>
  <si>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</si>
  <si>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</si>
  <si>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</si>
  <si>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</si>
  <si>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</si>
  <si>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</si>
  <si>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</si>
  <si>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</si>
  <si>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</si>
  <si>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</si>
  <si>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</si>
  <si>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</si>
  <si>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</si>
  <si>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</si>
  <si>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</si>
  <si>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</si>
  <si>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</si>
  <si>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</si>
  <si>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</si>
  <si>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</si>
  <si>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</si>
  <si>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</si>
  <si>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</si>
  <si>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</si>
  <si>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</si>
  <si>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</si>
  <si>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</si>
  <si>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</si>
  <si>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</si>
  <si>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</si>
  <si>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</si>
  <si>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</si>
  <si>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</si>
  <si>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</si>
  <si>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</si>
  <si>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</si>
  <si>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</si>
  <si>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</si>
  <si>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</si>
  <si>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</si>
  <si>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</si>
  <si>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</si>
  <si>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</si>
  <si>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</si>
  <si>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</si>
  <si>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</si>
  <si>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</si>
  <si>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</si>
  <si>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</si>
  <si>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</si>
  <si>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</si>
  <si>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</si>
  <si>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</si>
  <si>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</si>
  <si>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</si>
  <si>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</si>
  <si>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</si>
  <si>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</si>
  <si>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</si>
  <si>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</si>
  <si>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</si>
  <si>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</si>
  <si>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</si>
  <si>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</si>
  <si>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</si>
  <si>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</si>
  <si>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</si>
  <si>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</si>
  <si>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</si>
  <si>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</si>
  <si>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</si>
  <si>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</si>
  <si>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</si>
  <si>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</si>
  <si>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</si>
  <si>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</si>
  <si>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</si>
  <si>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</si>
  <si>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</si>
  <si>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</si>
  <si>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</si>
  <si>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</si>
  <si>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</si>
  <si>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</si>
  <si>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</si>
  <si>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</si>
  <si>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</si>
  <si>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</si>
  <si>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</si>
  <si>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</si>
  <si>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</si>
  <si>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</si>
  <si>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</si>
  <si>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</si>
  <si>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</si>
  <si>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</si>
  <si>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</si>
  <si>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</si>
  <si>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</si>
  <si>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</si>
  <si>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</si>
  <si>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</si>
  <si>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</si>
  <si>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</si>
  <si>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</si>
  <si>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</si>
  <si>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</si>
  <si>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</si>
  <si>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</si>
  <si>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</si>
  <si>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</si>
  <si>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</si>
  <si>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</si>
  <si>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</si>
  <si>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</si>
  <si>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</si>
  <si>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</si>
  <si>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</si>
  <si>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</si>
  <si>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</si>
  <si>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</si>
  <si>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</si>
  <si>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</si>
  <si>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</si>
  <si>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</si>
  <si>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</si>
  <si>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</si>
  <si>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</si>
  <si>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</si>
  <si>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</si>
  <si>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</si>
  <si>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</si>
  <si>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</si>
  <si>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</si>
  <si>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</si>
  <si>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</si>
  <si>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</si>
  <si>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</si>
  <si>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</si>
  <si>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</si>
  <si>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</si>
  <si>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</si>
  <si>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</si>
  <si>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</si>
  <si>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</si>
  <si>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</si>
  <si>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</si>
  <si>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</si>
  <si>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</si>
  <si>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</si>
  <si>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</si>
  <si>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</si>
  <si>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</si>
  <si>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</si>
  <si>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</si>
  <si>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</si>
  <si>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</si>
  <si>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</si>
  <si>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</si>
  <si>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</si>
  <si>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</si>
  <si>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</si>
  <si>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</si>
  <si>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</si>
  <si>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</si>
  <si>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</si>
  <si>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</si>
  <si>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</si>
  <si>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</si>
  <si>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</si>
  <si>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</si>
  <si>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</si>
  <si>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</si>
  <si>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</si>
  <si>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</si>
  <si>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</si>
  <si>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</si>
  <si>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</si>
  <si>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</si>
  <si>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</si>
  <si>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</si>
  <si>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</si>
  <si>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</si>
  <si>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</si>
  <si>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</si>
  <si>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</si>
  <si>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</si>
  <si>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</si>
  <si>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</si>
  <si>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</si>
  <si>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</si>
  <si>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</si>
  <si>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</si>
  <si>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</si>
  <si>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</si>
  <si>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</si>
  <si>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</si>
  <si>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</si>
  <si>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</si>
  <si>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</si>
  <si>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</si>
  <si>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</si>
  <si>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</si>
  <si>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</si>
  <si>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</si>
  <si>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</si>
  <si>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</si>
  <si>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</si>
  <si>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</si>
  <si>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</si>
  <si>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</si>
  <si>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</si>
  <si>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</si>
  <si>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</si>
  <si>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</si>
  <si>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</si>
  <si>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</si>
  <si>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</si>
  <si>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</si>
  <si>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</si>
  <si>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</si>
  <si>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</si>
  <si>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</si>
  <si>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</si>
  <si>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</si>
  <si>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</si>
  <si>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</si>
  <si>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</si>
  <si>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</si>
  <si>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</si>
  <si>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</si>
  <si>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</si>
  <si>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</si>
  <si>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</si>
  <si>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</si>
  <si>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</si>
  <si>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</si>
  <si>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</si>
  <si>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</si>
  <si>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</si>
  <si>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</si>
  <si>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</si>
  <si>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</si>
  <si>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</si>
  <si>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</si>
  <si>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</si>
  <si>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</si>
  <si>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</si>
  <si>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</si>
  <si>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</si>
  <si>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</si>
  <si>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</si>
  <si>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</si>
  <si>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</si>
  <si>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</si>
  <si>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</si>
  <si>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</si>
  <si>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</si>
  <si>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</si>
  <si>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</si>
  <si>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</si>
  <si>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</si>
  <si>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</si>
  <si>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</si>
  <si>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</si>
  <si>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</si>
  <si>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</si>
  <si>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</si>
  <si>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</si>
  <si>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</si>
  <si>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</si>
  <si>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</si>
  <si>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</si>
  <si>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</si>
  <si>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</si>
  <si>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</si>
  <si>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</si>
  <si>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</si>
  <si>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</si>
  <si>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</si>
  <si>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</si>
  <si>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</si>
  <si>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</si>
  <si>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</si>
  <si>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</si>
  <si>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</si>
  <si>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</si>
  <si>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</si>
  <si>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</si>
  <si>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</si>
  <si>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</si>
  <si>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</si>
  <si>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</si>
  <si>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</si>
  <si>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</si>
  <si>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</si>
  <si>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</si>
  <si>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</si>
  <si>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</si>
  <si>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</si>
  <si>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</si>
  <si>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</si>
  <si>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</si>
  <si>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</si>
  <si>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</si>
  <si>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</si>
  <si>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</si>
  <si>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</si>
  <si>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</si>
  <si>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</si>
  <si>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</si>
  <si>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</si>
  <si>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</si>
  <si>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</si>
  <si>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</si>
  <si>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</si>
  <si>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</si>
  <si>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</si>
  <si>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</si>
  <si>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</si>
  <si>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</si>
  <si>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</si>
  <si>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</si>
  <si>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</si>
  <si>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</si>
  <si>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</si>
  <si>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</si>
  <si>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</si>
  <si>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</si>
  <si>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</si>
  <si>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</si>
  <si>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</si>
  <si>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</si>
  <si>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</si>
  <si>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</si>
  <si>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</si>
  <si>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</si>
  <si>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</si>
  <si>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</si>
  <si>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</si>
  <si>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</si>
  <si>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</si>
  <si>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</si>
  <si>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</si>
  <si>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</si>
  <si>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</si>
  <si>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</si>
  <si>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</si>
  <si>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</si>
  <si>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</si>
  <si>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</si>
  <si>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</si>
  <si>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</si>
  <si>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</si>
  <si>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</si>
  <si>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</si>
  <si>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</si>
  <si>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</si>
  <si>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</si>
  <si>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</si>
  <si>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</si>
  <si>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</si>
  <si>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</si>
  <si>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</si>
  <si>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</si>
  <si>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</si>
  <si>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</si>
  <si>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</si>
  <si>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</si>
  <si>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</si>
  <si>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</si>
  <si>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</si>
  <si>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</si>
  <si>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</si>
  <si>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</si>
  <si>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</si>
  <si>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</si>
  <si>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</si>
  <si>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</si>
  <si>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</si>
  <si>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</si>
  <si>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</si>
  <si>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</si>
  <si>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</si>
  <si>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</si>
  <si>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</si>
  <si>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</si>
  <si>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</si>
  <si>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</si>
  <si>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</si>
  <si>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</si>
  <si>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</si>
  <si>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</si>
  <si>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</si>
  <si>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</si>
  <si>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</si>
  <si>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</si>
  <si>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</si>
  <si>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</si>
  <si>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</si>
  <si>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</si>
  <si>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</si>
  <si>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</si>
  <si>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</si>
  <si>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</si>
  <si>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</si>
  <si>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</si>
  <si>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</si>
  <si>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</si>
  <si>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</si>
  <si>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</si>
  <si>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</si>
  <si>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</si>
  <si>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</si>
  <si>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</si>
  <si>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</si>
  <si>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</si>
  <si>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</si>
  <si>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</si>
  <si>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</si>
  <si>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</si>
  <si>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</si>
  <si>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</si>
  <si>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</si>
  <si>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</si>
  <si>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</si>
  <si>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</si>
  <si>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</si>
  <si>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</si>
  <si>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</si>
  <si>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</si>
  <si>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</si>
  <si>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</si>
  <si>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</si>
  <si>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</si>
  <si>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</si>
  <si>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</si>
  <si>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</si>
  <si>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</si>
  <si>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</si>
  <si>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</si>
  <si>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</si>
  <si>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</si>
  <si>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</si>
  <si>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</si>
  <si>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</si>
  <si>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</si>
  <si>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</si>
  <si>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</si>
  <si>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</si>
  <si>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</si>
  <si>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</si>
  <si>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</si>
  <si>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</si>
  <si>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</si>
  <si>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</si>
  <si>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</si>
  <si>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</si>
  <si>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</si>
  <si>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</si>
  <si>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</si>
  <si>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</si>
  <si>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</si>
  <si>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</si>
  <si>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</si>
  <si>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</si>
  <si>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</si>
  <si>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</si>
  <si>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</si>
  <si>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</si>
  <si>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</si>
  <si>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</si>
  <si>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</si>
  <si>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</si>
  <si>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</si>
  <si>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</si>
  <si>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</si>
  <si>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</si>
  <si>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</si>
  <si>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</si>
  <si>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</si>
  <si>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</si>
  <si>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</si>
  <si>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</si>
  <si>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</si>
  <si>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</si>
  <si>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</si>
  <si>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</si>
  <si>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</si>
  <si>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</si>
  <si>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</si>
  <si>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</si>
  <si>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</si>
  <si>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</si>
  <si>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</si>
  <si>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</si>
  <si>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</si>
  <si>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</si>
  <si>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</si>
  <si>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</si>
  <si>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</si>
  <si>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</si>
  <si>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</si>
  <si>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</si>
  <si>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</si>
  <si>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</si>
  <si>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</si>
  <si>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</si>
  <si>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</si>
  <si>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</si>
  <si>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</si>
  <si>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</si>
  <si>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</si>
  <si>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</si>
  <si>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</si>
  <si>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</si>
  <si>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</si>
  <si>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</si>
  <si>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</si>
  <si>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</si>
  <si>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</si>
  <si>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</si>
  <si>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</si>
  <si>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</si>
  <si>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</si>
  <si>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</si>
  <si>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</si>
  <si>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</si>
  <si>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</si>
  <si>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</si>
  <si>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</si>
  <si>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</si>
  <si>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</si>
  <si>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</si>
  <si>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</si>
  <si>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</si>
  <si>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</si>
  <si>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</si>
  <si>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</si>
  <si>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</si>
  <si>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</si>
  <si>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</si>
  <si>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</si>
  <si>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</si>
  <si>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</si>
  <si>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</si>
  <si>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</si>
  <si>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</si>
  <si>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</si>
  <si>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</si>
  <si>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</si>
  <si>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</si>
  <si>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</si>
  <si>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</si>
  <si>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</si>
  <si>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</si>
  <si>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</si>
  <si>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</si>
  <si>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</si>
  <si>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</si>
  <si>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</si>
  <si>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</si>
  <si>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</si>
  <si>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</si>
  <si>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</si>
  <si>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</si>
  <si>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</si>
  <si>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</si>
  <si>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</si>
  <si>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</si>
  <si>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</si>
  <si>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</si>
  <si>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</si>
  <si>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</si>
  <si>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</si>
  <si>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</si>
  <si>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</si>
  <si>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</si>
  <si>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</si>
  <si>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</si>
  <si>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</si>
  <si>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</si>
  <si>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</si>
  <si>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</si>
  <si>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</si>
  <si>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</si>
  <si>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</si>
  <si>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</si>
  <si>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</si>
  <si>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</si>
  <si>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</si>
  <si>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</si>
  <si>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</si>
  <si>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</si>
  <si>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</si>
  <si>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</si>
  <si>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</si>
  <si>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</si>
  <si>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</si>
  <si>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</si>
  <si>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</si>
  <si>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</si>
  <si>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</si>
  <si>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</si>
  <si>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</si>
  <si>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</si>
  <si>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</si>
  <si>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</si>
  <si>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</si>
  <si>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</si>
  <si>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</si>
  <si>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</si>
  <si>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</si>
  <si>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</si>
  <si>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</si>
  <si>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</si>
  <si>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</si>
  <si>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</si>
  <si>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</si>
  <si>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</si>
  <si>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</si>
  <si>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</si>
  <si>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</si>
  <si>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</si>
  <si>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</si>
  <si>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</si>
  <si>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</si>
  <si>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</si>
  <si>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</si>
  <si>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</si>
  <si>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</si>
  <si>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</si>
  <si>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</si>
  <si>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</si>
  <si>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</si>
  <si>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</si>
  <si>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</si>
  <si>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</si>
  <si>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</si>
  <si>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</si>
  <si>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</si>
  <si>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</si>
  <si>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</si>
  <si>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</si>
  <si>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</si>
  <si>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</si>
  <si>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</si>
  <si>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</si>
  <si>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</si>
  <si>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</si>
  <si>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</si>
  <si>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</si>
  <si>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</si>
  <si>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</si>
  <si>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</si>
  <si>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</si>
  <si>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</si>
  <si>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</si>
  <si>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</si>
  <si>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</si>
  <si>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</si>
  <si>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</si>
  <si>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</si>
  <si>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</si>
  <si>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</si>
  <si>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</si>
  <si>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</si>
  <si>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</si>
  <si>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</si>
  <si>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</si>
  <si>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</si>
  <si>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</si>
  <si>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</si>
  <si>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</si>
  <si>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</si>
  <si>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</si>
  <si>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</si>
  <si>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</si>
  <si>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</si>
  <si>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</si>
  <si>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</si>
  <si>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</si>
  <si>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</si>
  <si>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</si>
  <si>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</si>
  <si>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</si>
  <si>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</si>
  <si>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</si>
  <si>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</si>
  <si>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</si>
  <si>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</si>
  <si>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</si>
  <si>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</si>
  <si>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</si>
  <si>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</si>
  <si>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</si>
  <si>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</si>
  <si>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</si>
  <si>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</si>
  <si>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</si>
  <si>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</si>
  <si>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</si>
  <si>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</si>
  <si>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</si>
  <si>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</si>
  <si>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</si>
  <si>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</si>
  <si>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</si>
  <si>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</si>
  <si>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</si>
  <si>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</si>
  <si>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</si>
  <si>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</si>
  <si>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</si>
  <si>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</si>
  <si>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</si>
  <si>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</si>
  <si>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</si>
  <si>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</si>
  <si>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</si>
  <si>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</si>
  <si>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</si>
  <si>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</si>
  <si>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</si>
  <si>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</si>
  <si>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</si>
  <si>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</si>
  <si>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</si>
  <si>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</si>
  <si>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</si>
  <si>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</si>
  <si>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</si>
  <si>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</si>
  <si>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</si>
  <si>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</si>
  <si>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</si>
  <si>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</si>
  <si>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</si>
  <si>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</si>
  <si>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</si>
  <si>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</si>
  <si>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</si>
  <si>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</si>
  <si>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</si>
  <si>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</si>
  <si>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</si>
  <si>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</si>
  <si>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</si>
  <si>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</si>
  <si>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</si>
  <si>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</si>
  <si>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</si>
  <si>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</si>
  <si>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</si>
  <si>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</si>
  <si>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</si>
  <si>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</si>
  <si>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</si>
  <si>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</si>
  <si>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</si>
  <si>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</si>
  <si>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</si>
  <si>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</si>
  <si>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</si>
  <si>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</si>
  <si>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</si>
  <si>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</si>
  <si>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</si>
  <si>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</si>
  <si>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</si>
  <si>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</si>
  <si>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</si>
  <si>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</si>
  <si>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</si>
  <si>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</si>
  <si>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</si>
  <si>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</si>
  <si>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</si>
  <si>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</si>
  <si>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</si>
  <si>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</si>
  <si>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</si>
  <si>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</si>
  <si>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</si>
  <si>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</si>
  <si>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</si>
  <si>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</si>
  <si>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</si>
  <si>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</si>
  <si>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</si>
  <si>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</si>
  <si>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</si>
  <si>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</si>
  <si>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</si>
  <si>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</si>
  <si>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</si>
  <si>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</si>
  <si>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</si>
  <si>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</si>
  <si>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</si>
  <si>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</si>
  <si>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</si>
  <si>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</si>
  <si>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</si>
  <si>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</si>
  <si>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</si>
  <si>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</si>
  <si>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</si>
  <si>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</si>
  <si>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</si>
  <si>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</si>
  <si>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</si>
  <si>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</si>
  <si>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</si>
  <si>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</si>
  <si>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</si>
  <si>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</si>
  <si>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</si>
  <si>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</si>
  <si>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</si>
  <si>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</si>
  <si>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</si>
  <si>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</si>
  <si>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</si>
  <si>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</si>
  <si>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</si>
  <si>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</si>
  <si>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</si>
  <si>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</si>
  <si>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</si>
  <si>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</si>
  <si>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</si>
  <si>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</si>
  <si>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</si>
  <si>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</si>
  <si>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</si>
  <si>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</si>
  <si>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</si>
  <si>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</si>
  <si>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</si>
  <si>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</si>
  <si>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</si>
  <si>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</si>
  <si>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</si>
  <si>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</si>
  <si>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</si>
  <si>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</si>
  <si>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</si>
  <si>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</si>
  <si>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</si>
  <si>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</si>
  <si>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</si>
  <si>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</si>
  <si>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</si>
  <si>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</si>
  <si>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</si>
  <si>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</si>
  <si>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</si>
  <si>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</si>
  <si>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</si>
  <si>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</si>
  <si>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</si>
  <si>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</si>
  <si>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</si>
  <si>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</si>
  <si>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</si>
  <si>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</si>
  <si>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</si>
  <si>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</si>
  <si>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</si>
  <si>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</si>
  <si>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</si>
  <si>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</si>
  <si>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</si>
  <si>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</si>
  <si>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</si>
  <si>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</si>
  <si>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</si>
  <si>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</si>
  <si>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</si>
  <si>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</si>
  <si>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</si>
  <si>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</si>
  <si>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</si>
  <si>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</si>
  <si>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</si>
  <si>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</si>
  <si>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</si>
  <si>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</si>
  <si>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</si>
  <si>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</si>
  <si>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</si>
  <si>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</si>
  <si>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</si>
  <si>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</si>
  <si>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</si>
  <si>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</si>
  <si>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</si>
  <si>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</si>
  <si>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</si>
  <si>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</si>
  <si>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</si>
  <si>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</si>
  <si>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</si>
  <si>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</si>
  <si>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</si>
  <si>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</si>
  <si>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</si>
  <si>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</si>
  <si>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</si>
  <si>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</si>
  <si>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</si>
  <si>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</si>
  <si>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</si>
  <si>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</si>
  <si>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</si>
  <si>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</si>
  <si>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</si>
  <si>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</si>
  <si>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</si>
  <si>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</si>
  <si>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</si>
  <si>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</si>
  <si>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</si>
  <si>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</si>
  <si>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</si>
  <si>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</si>
  <si>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</si>
  <si>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</si>
  <si>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</si>
  <si>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</si>
  <si>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</si>
  <si>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</si>
  <si>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</si>
  <si>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</si>
  <si>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</si>
  <si>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</si>
  <si>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</si>
  <si>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</si>
  <si>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</si>
  <si>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</si>
  <si>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</si>
  <si>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</si>
  <si>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</si>
  <si>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</si>
  <si>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</si>
  <si>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</si>
  <si>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</si>
  <si>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</si>
  <si>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</si>
  <si>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</si>
  <si>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</si>
  <si>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</si>
  <si>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</si>
  <si>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</si>
  <si>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</si>
  <si>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</si>
  <si>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</si>
  <si>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</si>
  <si>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</si>
  <si>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</si>
  <si>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</si>
  <si>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</si>
  <si>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</si>
  <si>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</si>
  <si>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</si>
  <si>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</si>
  <si>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</si>
  <si>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</si>
  <si>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</si>
  <si>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</si>
  <si>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</si>
  <si>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</si>
  <si>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</si>
  <si>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</si>
  <si>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</si>
  <si>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</si>
  <si>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</si>
  <si>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</si>
  <si>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</si>
  <si>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</si>
  <si>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</si>
  <si>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</si>
  <si>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</si>
  <si>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</si>
  <si>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</si>
  <si>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</si>
  <si>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</si>
  <si>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</si>
  <si>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</si>
  <si>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</si>
  <si>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</si>
  <si>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</si>
  <si>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</si>
  <si>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</si>
  <si>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</si>
  <si>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</si>
  <si>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</si>
  <si>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</si>
  <si>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</si>
  <si>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</si>
  <si>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</si>
  <si>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</si>
  <si>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</si>
  <si>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</si>
  <si>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</si>
  <si>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</si>
  <si>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</si>
  <si>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</si>
  <si>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</si>
  <si>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</si>
  <si>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</si>
  <si>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</si>
  <si>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</si>
  <si>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</si>
  <si>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</si>
  <si>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</si>
  <si>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</si>
  <si>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</si>
  <si>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</si>
  <si>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</si>
  <si>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</si>
  <si>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</si>
  <si>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</si>
  <si>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</si>
  <si>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</si>
  <si>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</si>
  <si>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</si>
  <si>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</si>
  <si>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</si>
  <si>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</si>
  <si>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</si>
  <si>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</si>
  <si>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</si>
  <si>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</si>
  <si>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</si>
  <si>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</si>
  <si>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</si>
  <si>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</si>
  <si>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</si>
  <si>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</si>
  <si>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</si>
  <si>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</si>
  <si>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</si>
  <si>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</si>
  <si>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</si>
  <si>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</si>
  <si>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</si>
  <si>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</si>
  <si>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</si>
  <si>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</si>
  <si>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</si>
  <si>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</si>
  <si>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</si>
  <si>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</si>
  <si>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</si>
  <si>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</si>
  <si>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</si>
  <si>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</si>
  <si>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</si>
  <si>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</si>
  <si>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</si>
  <si>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</si>
  <si>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</si>
  <si>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</si>
  <si>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</si>
  <si>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</si>
  <si>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</si>
  <si>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</si>
  <si>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</si>
  <si>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</si>
  <si>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</si>
  <si>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</si>
  <si>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</si>
  <si>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</si>
  <si>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</si>
  <si>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</si>
  <si>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</si>
  <si>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</si>
  <si>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</si>
  <si>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</si>
  <si>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</si>
  <si>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</si>
  <si>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</si>
  <si>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</si>
  <si>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</si>
  <si>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</si>
  <si>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</si>
  <si>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</si>
  <si>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</si>
  <si>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</si>
  <si>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</si>
  <si>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</si>
  <si>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</si>
  <si>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</si>
  <si>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</si>
  <si>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</si>
  <si>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</si>
  <si>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</si>
  <si>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</si>
  <si>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</si>
  <si>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</si>
  <si>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</si>
  <si>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</si>
  <si>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</si>
  <si>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</si>
  <si>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</si>
  <si>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</si>
  <si>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</si>
  <si>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</si>
  <si>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</si>
  <si>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</si>
  <si>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</si>
  <si>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</si>
  <si>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</si>
  <si>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</si>
  <si>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</si>
  <si>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</si>
  <si>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</si>
  <si>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</si>
  <si>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</si>
  <si>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</si>
  <si>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</si>
  <si>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</si>
  <si>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</si>
  <si>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</si>
  <si>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</si>
  <si>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</si>
  <si>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</si>
  <si>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</si>
  <si>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</si>
  <si>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</si>
  <si>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</si>
  <si>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</si>
  <si>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</si>
  <si>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</si>
  <si>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</si>
  <si>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</si>
  <si>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</si>
  <si>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</si>
  <si>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</si>
  <si>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</si>
  <si>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</si>
  <si>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</si>
  <si>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</si>
  <si>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</si>
  <si>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</si>
  <si>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</si>
  <si>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</si>
  <si>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</si>
  <si>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</si>
  <si>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</si>
  <si>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</si>
  <si>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</si>
  <si>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</si>
  <si>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</si>
  <si>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</si>
  <si>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</si>
  <si>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</si>
  <si>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</si>
  <si>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</si>
  <si>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</si>
  <si>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</si>
  <si>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</si>
  <si>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</si>
  <si>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</si>
  <si>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</si>
  <si>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</si>
  <si>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</si>
  <si>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</si>
  <si>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</si>
  <si>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</si>
  <si>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</si>
  <si>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</si>
  <si>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</si>
  <si>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</si>
  <si>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</si>
  <si>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</si>
  <si>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</si>
  <si>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</si>
  <si>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</si>
  <si>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</si>
  <si>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</si>
  <si>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</si>
  <si>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</si>
  <si>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</si>
  <si>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</si>
  <si>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</si>
  <si>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</si>
  <si>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</si>
  <si>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</si>
  <si>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</si>
  <si>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</si>
  <si>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</si>
  <si>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</si>
  <si>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</si>
  <si>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</si>
  <si>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</si>
  <si>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</si>
  <si>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</si>
  <si>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</si>
  <si>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</si>
  <si>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</si>
  <si>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</si>
  <si>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</si>
  <si>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</si>
  <si>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</si>
  <si>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</si>
  <si>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</si>
  <si>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</si>
  <si>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</si>
  <si>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</si>
  <si>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</si>
  <si>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</si>
  <si>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</si>
  <si>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</si>
  <si>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</si>
  <si>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</si>
  <si>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</si>
  <si>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</si>
  <si>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</si>
  <si>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</si>
  <si>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</si>
  <si>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</si>
  <si>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</si>
  <si>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</si>
  <si>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</si>
  <si>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</si>
  <si>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</si>
  <si>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</si>
  <si>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</si>
  <si>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</si>
  <si>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</si>
  <si>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</si>
  <si>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</si>
  <si>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</si>
  <si>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</si>
  <si>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</si>
  <si>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</si>
  <si>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</si>
  <si>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</si>
  <si>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</si>
  <si>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</si>
  <si>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</si>
  <si>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</si>
  <si>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</si>
  <si>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</si>
  <si>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</si>
  <si>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</si>
  <si>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</si>
  <si>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</si>
  <si>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</si>
  <si>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</si>
  <si>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</si>
  <si>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</si>
  <si>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</si>
  <si>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</si>
  <si>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</si>
  <si>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</si>
  <si>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</si>
  <si>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</si>
  <si>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</si>
  <si>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</si>
  <si>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</si>
  <si>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</si>
  <si>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</si>
  <si>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</si>
  <si>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</si>
  <si>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</si>
  <si>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</si>
  <si>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</si>
  <si>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</si>
  <si>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</si>
  <si>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</si>
  <si>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</si>
  <si>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</si>
  <si>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</si>
  <si>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</si>
  <si>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</si>
  <si>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</si>
  <si>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</si>
  <si>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</si>
  <si>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</si>
  <si>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</si>
  <si>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</si>
  <si>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</si>
  <si>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</si>
  <si>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</si>
  <si>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</si>
  <si>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</si>
  <si>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</si>
  <si>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</si>
  <si>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</si>
  <si>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</si>
  <si>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</si>
  <si>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</si>
  <si>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</si>
  <si>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</si>
  <si>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</si>
  <si>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</si>
  <si>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</si>
  <si>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</si>
  <si>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</si>
  <si>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</si>
  <si>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</si>
  <si>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</si>
  <si>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</si>
  <si>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</si>
  <si>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</si>
  <si>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</si>
  <si>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</si>
  <si>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</si>
  <si>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</si>
  <si>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</si>
  <si>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</si>
  <si>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</si>
  <si>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</si>
  <si>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</si>
  <si>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</si>
  <si>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</si>
  <si>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</si>
  <si>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</si>
  <si>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</si>
  <si>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</si>
  <si>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</si>
  <si>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</si>
  <si>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</si>
  <si>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</si>
  <si>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</si>
  <si>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</si>
  <si>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</si>
  <si>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</si>
  <si>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</si>
  <si>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</si>
  <si>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</si>
  <si>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</si>
  <si>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</si>
  <si>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</si>
  <si>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</si>
  <si>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</si>
  <si>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</si>
  <si>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</si>
  <si>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</si>
  <si>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</si>
  <si>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</si>
  <si>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</si>
  <si>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</si>
  <si>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</si>
  <si>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</si>
  <si>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</si>
  <si>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</si>
  <si>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</si>
  <si>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</si>
  <si>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</si>
  <si>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</si>
  <si>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</si>
  <si>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</si>
  <si>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</si>
  <si>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</si>
  <si>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</si>
  <si>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</si>
  <si>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</si>
  <si>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</si>
  <si>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</si>
  <si>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</si>
  <si>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</si>
  <si>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</si>
  <si>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</si>
  <si>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</si>
  <si>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</si>
  <si>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</si>
  <si>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</si>
  <si>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</si>
  <si>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</si>
  <si>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</si>
  <si>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</si>
  <si>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</si>
  <si>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</si>
  <si>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</si>
  <si>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</si>
  <si>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</si>
  <si>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</si>
  <si>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</si>
  <si>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</si>
  <si>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</si>
  <si>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</si>
  <si>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</si>
  <si>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</si>
  <si>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</si>
  <si>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</si>
  <si>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</si>
  <si>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</si>
  <si>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</si>
  <si>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</si>
  <si>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</si>
  <si>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</si>
  <si>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</si>
  <si>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</si>
  <si>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</si>
  <si>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</si>
  <si>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</si>
  <si>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</si>
  <si>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</si>
  <si>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</si>
  <si>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</si>
  <si>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</si>
  <si>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</si>
  <si>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</si>
  <si>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</si>
  <si>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</si>
  <si>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</si>
  <si>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</si>
  <si>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</si>
  <si>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</si>
  <si>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</si>
  <si>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</si>
  <si>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</si>
  <si>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</si>
  <si>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</si>
  <si>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</si>
  <si>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</si>
  <si>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</si>
  <si>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</si>
  <si>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</si>
  <si>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</si>
  <si>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</si>
  <si>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</si>
  <si>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</si>
  <si>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</si>
  <si>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</si>
  <si>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</si>
  <si>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</si>
  <si>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</si>
  <si>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</si>
  <si>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</si>
  <si>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</si>
  <si>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</si>
  <si>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</si>
  <si>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</si>
  <si>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</si>
  <si>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</si>
  <si>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</si>
  <si>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</si>
  <si>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</si>
  <si>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</si>
  <si>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</si>
  <si>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</si>
  <si>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</si>
  <si>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</si>
  <si>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</si>
  <si>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</si>
  <si>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</si>
  <si>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</si>
  <si>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</si>
  <si>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</si>
  <si>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</si>
  <si>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</si>
  <si>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</si>
  <si>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</si>
  <si>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</si>
  <si>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</si>
  <si>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</si>
  <si>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</si>
  <si>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</si>
  <si>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</si>
  <si>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</si>
  <si>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</si>
  <si>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</si>
  <si>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</si>
  <si>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</si>
  <si>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</si>
  <si>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</si>
  <si>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</si>
  <si>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</si>
  <si>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</si>
  <si>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</si>
  <si>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</si>
  <si>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</si>
  <si>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</si>
  <si>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</si>
  <si>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</si>
  <si>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</si>
  <si>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</si>
  <si>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</si>
  <si>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</si>
  <si>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</si>
  <si>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</si>
  <si>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</si>
  <si>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</si>
  <si>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</si>
  <si>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</si>
  <si>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</si>
  <si>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</si>
  <si>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</si>
  <si>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</si>
  <si>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</si>
  <si>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</si>
  <si>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</si>
  <si>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</si>
  <si>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</si>
  <si>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</si>
  <si>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</si>
  <si>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</si>
  <si>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</si>
  <si>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</si>
  <si>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</si>
  <si>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</si>
  <si>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</si>
  <si>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</si>
  <si>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</si>
  <si>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</si>
  <si>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</si>
  <si>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</si>
  <si>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</si>
  <si>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</si>
  <si>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</si>
  <si>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</si>
  <si>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</si>
  <si>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</si>
  <si>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</si>
  <si>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</si>
  <si>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</si>
  <si>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</si>
  <si>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</si>
  <si>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</si>
  <si>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</si>
  <si>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</si>
  <si>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</si>
  <si>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</si>
  <si>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</si>
  <si>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</si>
  <si>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</si>
  <si>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</si>
  <si>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</si>
  <si>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</si>
  <si>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</si>
  <si>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</si>
  <si>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</si>
  <si>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</si>
  <si>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</si>
  <si>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</si>
  <si>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</si>
  <si>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</si>
  <si>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</si>
  <si>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</si>
  <si>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</si>
  <si>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</si>
  <si>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</si>
  <si>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</si>
  <si>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</si>
  <si>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</si>
  <si>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</si>
  <si>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</si>
  <si>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</si>
  <si>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</si>
  <si>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</si>
  <si>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</si>
  <si>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</si>
  <si>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</si>
  <si>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</si>
  <si>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</si>
  <si>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</si>
  <si>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</si>
  <si>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</si>
  <si>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</si>
  <si>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</si>
  <si>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</si>
  <si>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</si>
  <si>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</si>
  <si>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</si>
  <si>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</si>
  <si>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</si>
  <si>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</si>
  <si>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</si>
  <si>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</si>
  <si>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</si>
  <si>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</si>
  <si>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</si>
  <si>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</si>
  <si>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</si>
  <si>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</si>
  <si>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</si>
  <si>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</si>
  <si>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</si>
  <si>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</si>
  <si>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</si>
  <si>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</si>
  <si>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</si>
  <si>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</si>
  <si>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</si>
  <si>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</si>
  <si>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</si>
  <si>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</si>
  <si>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</si>
  <si>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</si>
  <si>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</si>
  <si>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</si>
  <si>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</si>
  <si>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</si>
  <si>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</si>
  <si>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</si>
  <si>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</si>
  <si>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</si>
  <si>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</si>
  <si>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</si>
  <si>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</si>
  <si>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</si>
  <si>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</si>
  <si>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</si>
  <si>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</si>
  <si>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</si>
  <si>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</si>
  <si>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</si>
  <si>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</si>
  <si>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</si>
  <si>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</si>
  <si>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</si>
  <si>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</si>
  <si>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</si>
  <si>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</si>
  <si>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</si>
  <si>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</si>
  <si>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</si>
  <si>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</si>
  <si>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</si>
  <si>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</si>
  <si>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</si>
  <si>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</si>
  <si>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</si>
  <si>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</si>
  <si>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</si>
  <si>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</si>
  <si>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</si>
  <si>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</si>
  <si>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</si>
  <si>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</si>
  <si>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</si>
  <si>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</si>
  <si>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</si>
  <si>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</si>
  <si>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</si>
  <si>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</si>
  <si>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</si>
  <si>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</si>
  <si>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</si>
  <si>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</si>
  <si>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</si>
  <si>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</si>
  <si>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</si>
  <si>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</si>
  <si>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</si>
  <si>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</si>
  <si>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</si>
  <si>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</si>
  <si>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</si>
  <si>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</si>
  <si>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</si>
  <si>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</si>
  <si>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</si>
  <si>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</si>
  <si>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</si>
  <si>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</si>
  <si>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</si>
  <si>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</si>
  <si>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</si>
  <si>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</si>
  <si>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</si>
  <si>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</si>
  <si>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</si>
  <si>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</si>
  <si>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</si>
  <si>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</si>
  <si>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</si>
  <si>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</si>
  <si>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</si>
  <si>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</si>
  <si>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</si>
  <si>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</si>
  <si>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</si>
  <si>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</si>
  <si>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</si>
  <si>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</si>
  <si>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</si>
  <si>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</si>
  <si>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</si>
  <si>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</si>
  <si>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</si>
  <si>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</si>
  <si>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</si>
  <si>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</si>
  <si>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</si>
  <si>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</si>
  <si>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</si>
  <si>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</si>
  <si>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</si>
  <si>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</si>
  <si>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</si>
  <si>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</si>
  <si>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</si>
  <si>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</si>
  <si>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</si>
  <si>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</si>
  <si>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</si>
  <si>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</si>
  <si>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</si>
  <si>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</si>
  <si>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</si>
  <si>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</si>
  <si>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</si>
  <si>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</si>
  <si>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</si>
  <si>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</si>
  <si>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</si>
  <si>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</si>
  <si>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</si>
  <si>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</si>
  <si>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</si>
  <si>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</si>
  <si>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</si>
  <si>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</si>
  <si>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</si>
  <si>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</si>
  <si>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</si>
  <si>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</si>
  <si>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</si>
  <si>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</si>
  <si>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</si>
  <si>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</si>
  <si>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</si>
  <si>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</si>
  <si>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</si>
  <si>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</si>
  <si>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</si>
  <si>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</si>
  <si>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</si>
  <si>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</si>
  <si>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</si>
  <si>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</si>
  <si>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</si>
  <si>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</si>
  <si>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</si>
  <si>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</si>
  <si>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</si>
  <si>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</si>
  <si>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</si>
  <si>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</si>
  <si>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</si>
  <si>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</si>
  <si>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</si>
  <si>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</si>
  <si>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</si>
  <si>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</si>
  <si>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</si>
  <si>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</si>
  <si>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</si>
  <si>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</si>
  <si>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</si>
  <si>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</si>
  <si>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</si>
  <si>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</si>
  <si>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</si>
  <si>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</si>
  <si>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</si>
  <si>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</si>
  <si>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</si>
  <si>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</si>
  <si>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</si>
  <si>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</si>
  <si>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</si>
  <si>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</si>
  <si>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</si>
  <si>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</si>
  <si>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</si>
  <si>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</si>
  <si>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</si>
  <si>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</si>
  <si>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</si>
  <si>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</si>
  <si>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</si>
  <si>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</si>
  <si>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</si>
  <si>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</si>
  <si>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</si>
  <si>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</si>
  <si>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</si>
  <si>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</si>
  <si>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</si>
  <si>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</si>
  <si>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</si>
  <si>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</si>
  <si>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</si>
  <si>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</si>
  <si>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</si>
  <si>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</si>
  <si>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</si>
  <si>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</si>
  <si>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</si>
  <si>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</si>
  <si>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</si>
  <si>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</si>
  <si>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</si>
  <si>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</si>
  <si>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</si>
  <si>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</si>
  <si>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</si>
  <si>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</si>
  <si>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</si>
  <si>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</si>
  <si>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</si>
  <si>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</si>
  <si>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</si>
  <si>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</si>
  <si>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</si>
  <si>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</si>
  <si>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</si>
  <si>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</si>
  <si>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</si>
  <si>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</si>
  <si>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</si>
  <si>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</si>
  <si>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</si>
  <si>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</si>
  <si>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</si>
  <si>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</si>
  <si>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</si>
  <si>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</si>
  <si>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</si>
  <si>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</si>
  <si>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</si>
  <si>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</si>
  <si>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</si>
  <si>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</si>
  <si>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</si>
  <si>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</si>
  <si>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</si>
  <si>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</si>
  <si>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</si>
  <si>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</si>
  <si>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</si>
  <si>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</si>
  <si>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</si>
  <si>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</si>
  <si>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</si>
  <si>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</si>
  <si>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</si>
  <si>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</si>
  <si>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</si>
  <si>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</si>
  <si>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</si>
  <si>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</si>
  <si>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</si>
  <si>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</si>
  <si>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</si>
  <si>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</si>
  <si>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</si>
  <si>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</si>
  <si>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</si>
  <si>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</si>
  <si>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</si>
  <si>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</si>
  <si>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</si>
  <si>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</si>
  <si>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</si>
  <si>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</si>
  <si>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</si>
  <si>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</si>
  <si>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</si>
  <si>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</si>
  <si>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</si>
  <si>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</si>
  <si>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</si>
  <si>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</si>
  <si>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</si>
  <si>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</si>
  <si>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</si>
  <si>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</si>
  <si>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</si>
  <si>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</si>
  <si>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</si>
  <si>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</si>
  <si>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</si>
  <si>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</si>
  <si>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</si>
  <si>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</si>
  <si>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</si>
  <si>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</si>
  <si>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</si>
  <si>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</si>
  <si>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</si>
  <si>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</si>
  <si>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</si>
  <si>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</si>
  <si>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</si>
  <si>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</si>
  <si>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</si>
  <si>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</si>
  <si>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</si>
  <si>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</si>
  <si>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</si>
  <si>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</si>
  <si>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</si>
  <si>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</si>
  <si>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</si>
  <si>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</si>
  <si>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</si>
  <si>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</si>
  <si>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</si>
  <si>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</si>
  <si>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</si>
  <si>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</si>
  <si>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</si>
  <si>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</si>
  <si>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</si>
  <si>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</si>
  <si>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</si>
  <si>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</si>
  <si>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</si>
  <si>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</si>
  <si>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</si>
  <si>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</si>
  <si>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</si>
  <si>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</si>
  <si>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</si>
  <si>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</si>
  <si>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</si>
  <si>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</si>
  <si>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</si>
  <si>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</si>
  <si>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</si>
  <si>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</si>
  <si>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</si>
  <si>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</si>
  <si>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</si>
  <si>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</si>
  <si>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</si>
  <si>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</si>
  <si>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</si>
  <si>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</si>
  <si>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</si>
  <si>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</si>
  <si>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</si>
  <si>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</si>
  <si>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</si>
  <si>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</si>
  <si>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</si>
  <si>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</si>
  <si>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</si>
  <si>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</si>
  <si>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</si>
  <si>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</si>
  <si>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</si>
  <si>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</si>
  <si>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</si>
  <si>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</si>
  <si>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</si>
  <si>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</si>
  <si>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</si>
  <si>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</si>
  <si>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</si>
  <si>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</si>
  <si>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</si>
  <si>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</si>
  <si>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</si>
  <si>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</si>
  <si>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</si>
  <si>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</si>
  <si>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</si>
  <si>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</si>
  <si>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</si>
  <si>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</si>
  <si>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</si>
  <si>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</si>
  <si>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</si>
  <si>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</si>
  <si>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</si>
  <si>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</si>
  <si>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</si>
  <si>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</si>
  <si>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</si>
  <si>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</si>
  <si>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</si>
  <si>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</si>
  <si>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</si>
  <si>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</si>
  <si>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</si>
  <si>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</si>
  <si>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</si>
  <si>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</si>
  <si>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</si>
  <si>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</si>
  <si>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</si>
  <si>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</si>
  <si>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</si>
  <si>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</si>
  <si>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</si>
  <si>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</si>
  <si>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</si>
  <si>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</si>
  <si>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</si>
  <si>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</si>
  <si>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</si>
  <si>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</si>
  <si>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</si>
  <si>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</si>
  <si>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</si>
  <si>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</si>
  <si>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</si>
  <si>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</si>
  <si>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</si>
  <si>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</si>
  <si>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</si>
  <si>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</si>
  <si>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</si>
  <si>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</si>
  <si>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</si>
  <si>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</si>
  <si>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</si>
  <si>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</si>
  <si>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</si>
  <si>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</si>
  <si>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</si>
  <si>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</si>
  <si>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</si>
  <si>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</si>
  <si>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</si>
  <si>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</si>
  <si>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</si>
  <si>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</si>
  <si>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</si>
  <si>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</si>
  <si>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</si>
  <si>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</si>
  <si>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</si>
  <si>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</si>
  <si>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</si>
  <si>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</si>
  <si>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</si>
  <si>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</si>
  <si>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</si>
  <si>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</si>
  <si>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</si>
  <si>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</si>
  <si>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</si>
  <si>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</si>
  <si>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</si>
  <si>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</si>
  <si>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</si>
  <si>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</si>
  <si>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</si>
  <si>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</si>
  <si>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</si>
  <si>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</si>
  <si>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</si>
  <si>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</si>
  <si>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</si>
  <si>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</si>
  <si>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</si>
  <si>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</si>
  <si>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</si>
  <si>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</si>
  <si>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</si>
  <si>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</si>
  <si>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</si>
  <si>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</si>
  <si>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</si>
  <si>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</si>
  <si>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</si>
  <si>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</si>
  <si>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</si>
  <si>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</si>
  <si>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</si>
  <si>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</si>
  <si>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</si>
  <si>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</si>
  <si>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</si>
  <si>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</si>
  <si>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</si>
  <si>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</si>
  <si>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</si>
  <si>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</si>
  <si>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</si>
  <si>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</si>
  <si>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</si>
  <si>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</si>
  <si>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</si>
  <si>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</si>
  <si>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</si>
  <si>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</si>
  <si>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</si>
  <si>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</si>
  <si>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</si>
  <si>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</si>
  <si>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</si>
  <si>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</si>
  <si>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</si>
  <si>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</si>
  <si>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</si>
  <si>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</si>
  <si>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</si>
  <si>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</si>
  <si>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</si>
  <si>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</si>
  <si>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</si>
  <si>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</si>
  <si>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</si>
  <si>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</si>
  <si>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</si>
  <si>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</si>
  <si>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</si>
  <si>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</si>
  <si>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</si>
  <si>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</si>
  <si>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</si>
  <si>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</si>
  <si>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</si>
  <si>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</si>
  <si>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</si>
  <si>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</si>
  <si>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</si>
  <si>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</si>
  <si>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</si>
  <si>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</si>
  <si>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</si>
  <si>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</si>
  <si>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</si>
  <si>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</si>
  <si>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</si>
  <si>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</si>
  <si>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</si>
  <si>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</si>
  <si>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</si>
  <si>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</si>
  <si>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</si>
  <si>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</si>
  <si>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</si>
  <si>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</si>
  <si>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</si>
  <si>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</si>
  <si>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</si>
  <si>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</si>
  <si>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</si>
  <si>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</si>
  <si>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</si>
  <si>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</si>
  <si>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</si>
  <si>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</si>
  <si>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</si>
  <si>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</si>
  <si>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</si>
  <si>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</si>
  <si>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</si>
  <si>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</si>
  <si>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</si>
  <si>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</si>
  <si>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</si>
  <si>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</si>
  <si>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</si>
  <si>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</si>
  <si>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</si>
  <si>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</si>
  <si>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</si>
  <si>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</si>
  <si>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</si>
  <si>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</si>
  <si>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</si>
  <si>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</si>
  <si>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</si>
  <si>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</si>
  <si>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</si>
  <si>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</si>
  <si>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</si>
  <si>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</si>
  <si>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</si>
  <si>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</si>
  <si>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</si>
  <si>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</si>
  <si>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</si>
  <si>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</si>
  <si>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</si>
  <si>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</si>
  <si>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</si>
  <si>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</si>
  <si>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</si>
  <si>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</si>
  <si>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</si>
  <si>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</si>
  <si>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</si>
  <si>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</si>
  <si>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</si>
  <si>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</si>
  <si>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</si>
  <si>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</si>
  <si>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</si>
  <si>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</si>
  <si>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</si>
  <si>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</si>
  <si>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</si>
  <si>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</si>
  <si>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</si>
  <si>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</si>
  <si>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</si>
  <si>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</si>
  <si>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</si>
  <si>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</si>
  <si>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</si>
  <si>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</si>
  <si>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</si>
  <si>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</si>
  <si>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</si>
  <si>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</si>
  <si>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</si>
  <si>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</si>
  <si>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</si>
  <si>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</si>
  <si>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</si>
  <si>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</si>
  <si>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</si>
  <si>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</si>
  <si>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</si>
  <si>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</si>
  <si>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</si>
  <si>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</si>
  <si>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</si>
  <si>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</si>
  <si>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</si>
  <si>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</si>
  <si>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</si>
  <si>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</si>
  <si>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</si>
  <si>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</si>
  <si>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</si>
  <si>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</si>
  <si>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</si>
  <si>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</si>
  <si>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</si>
  <si>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</si>
  <si>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</si>
  <si>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</si>
  <si>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</si>
  <si>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</si>
  <si>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</si>
  <si>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</si>
  <si>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</si>
  <si>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</si>
  <si>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</si>
  <si>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</si>
  <si>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</si>
  <si>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</si>
  <si>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</si>
  <si>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</si>
  <si>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</si>
  <si>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</si>
  <si>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</si>
  <si>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</si>
  <si>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</si>
  <si>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</si>
  <si>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</si>
  <si>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</si>
  <si>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</si>
  <si>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</si>
  <si>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</si>
  <si>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</si>
  <si>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</si>
  <si>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</si>
  <si>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</si>
  <si>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</si>
  <si>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</si>
  <si>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</si>
  <si>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</si>
  <si>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</si>
  <si>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</si>
  <si>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</si>
  <si>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</si>
  <si>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</si>
  <si>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</si>
  <si>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</si>
  <si>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</si>
  <si>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</si>
  <si>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</si>
  <si>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</si>
  <si>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</si>
  <si>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</si>
  <si>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</si>
  <si>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</si>
  <si>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</si>
  <si>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</si>
  <si>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</si>
  <si>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</si>
  <si>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</si>
  <si>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</si>
  <si>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</si>
  <si>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</si>
  <si>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</si>
  <si>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</si>
  <si>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</si>
  <si>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</si>
  <si>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</si>
  <si>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</si>
  <si>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</si>
  <si>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</si>
  <si>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</si>
  <si>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</si>
  <si>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</si>
  <si>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</si>
  <si>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</si>
  <si>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</si>
  <si>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</si>
  <si>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</si>
  <si>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</si>
  <si>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</si>
  <si>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</si>
  <si>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</si>
  <si>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</si>
  <si>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</si>
  <si>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</si>
  <si>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</si>
  <si>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</si>
  <si>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</si>
  <si>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</si>
  <si>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</si>
  <si>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</si>
  <si>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</si>
  <si>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</si>
  <si>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</si>
  <si>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</si>
  <si>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</si>
  <si>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</si>
  <si>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</si>
  <si>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</si>
  <si>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</si>
  <si>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</si>
  <si>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</si>
  <si>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</si>
  <si>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</si>
  <si>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</si>
  <si>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</si>
  <si>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</si>
  <si>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</si>
  <si>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</si>
  <si>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</si>
  <si>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</si>
  <si>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</si>
  <si>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</si>
  <si>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</si>
  <si>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</si>
  <si>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</si>
  <si>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</si>
  <si>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</si>
  <si>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</si>
  <si>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</si>
  <si>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</si>
  <si>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</si>
  <si>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</si>
  <si>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</si>
  <si>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</si>
  <si>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</si>
  <si>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</si>
  <si>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</si>
  <si>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</si>
  <si>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</si>
  <si>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</si>
  <si>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</si>
  <si>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</si>
  <si>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</si>
  <si>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</si>
  <si>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</si>
  <si>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</si>
  <si>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</si>
  <si>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</si>
  <si>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</si>
  <si>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</si>
  <si>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</si>
  <si>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</si>
  <si>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</si>
  <si>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</si>
  <si>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</si>
  <si>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</si>
  <si>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</si>
  <si>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</si>
  <si>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</si>
  <si>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</si>
  <si>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</si>
  <si>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</si>
  <si>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</si>
  <si>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</si>
  <si>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</si>
  <si>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</si>
  <si>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</si>
  <si>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</si>
  <si>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</si>
  <si>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</si>
  <si>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</si>
  <si>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</si>
  <si>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</si>
  <si>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</si>
  <si>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</si>
  <si>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</si>
  <si>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</si>
  <si>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</si>
  <si>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</si>
  <si>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</si>
  <si>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</si>
  <si>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</si>
  <si>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</si>
  <si>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</si>
  <si>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</si>
  <si>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</si>
  <si>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</si>
  <si>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</si>
  <si>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</si>
  <si>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</si>
  <si>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</si>
  <si>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</si>
  <si>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</si>
  <si>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</si>
  <si>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</si>
  <si>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</si>
  <si>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</si>
  <si>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</si>
  <si>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</si>
  <si>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</si>
  <si>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</si>
  <si>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</si>
  <si>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</si>
  <si>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</si>
  <si>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</si>
  <si>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</si>
  <si>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</si>
  <si>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</si>
  <si>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</si>
  <si>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</si>
  <si>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</si>
  <si>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</si>
  <si>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</si>
  <si>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</si>
  <si>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</si>
  <si>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</si>
  <si>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</si>
  <si>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</si>
  <si>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</si>
  <si>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</si>
  <si>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</si>
  <si>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</si>
  <si>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</si>
  <si>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</si>
  <si>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</si>
  <si>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</si>
  <si>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</si>
  <si>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</si>
  <si>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</si>
  <si>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</si>
  <si>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</si>
  <si>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</si>
  <si>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</si>
  <si>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</si>
  <si>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</si>
  <si>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</si>
  <si>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</si>
  <si>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</si>
  <si>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</si>
  <si>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</si>
  <si>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</si>
  <si>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</si>
  <si>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</si>
  <si>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</si>
  <si>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</si>
  <si>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</si>
  <si>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</si>
  <si>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</si>
  <si>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</si>
  <si>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</si>
  <si>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</si>
  <si>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</si>
  <si>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</si>
  <si>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</si>
  <si>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</si>
  <si>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</si>
  <si>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</si>
  <si>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</si>
  <si>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</si>
  <si>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</si>
  <si>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</si>
  <si>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</si>
  <si>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</si>
  <si>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</si>
  <si>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</si>
  <si>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</si>
  <si>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</si>
  <si>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</si>
  <si>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</si>
  <si>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</si>
  <si>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</si>
  <si>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</si>
  <si>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</si>
  <si>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</si>
  <si>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</si>
  <si>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</si>
  <si>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</si>
  <si>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</si>
  <si>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</si>
  <si>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</si>
  <si>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</si>
  <si>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</si>
  <si>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</si>
  <si>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</si>
  <si>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</si>
  <si>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</si>
  <si>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</si>
  <si>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</si>
  <si>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</si>
  <si>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</si>
  <si>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</si>
  <si>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</si>
  <si>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</si>
  <si>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</si>
  <si>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</si>
  <si>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</si>
  <si>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</si>
  <si>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</si>
  <si>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</si>
  <si>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</si>
  <si>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</si>
  <si>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</si>
  <si>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</si>
  <si>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</si>
  <si>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</si>
  <si>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</si>
  <si>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</si>
  <si>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</si>
  <si>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</si>
  <si>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</si>
  <si>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</si>
  <si>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</si>
  <si>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</si>
  <si>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</si>
  <si>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</si>
  <si>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</si>
  <si>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</si>
  <si>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</si>
  <si>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</si>
  <si>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</si>
  <si>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</si>
  <si>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</si>
  <si>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</si>
  <si>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</si>
  <si>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</si>
  <si>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</si>
  <si>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</si>
  <si>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</si>
  <si>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</si>
  <si>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</si>
  <si>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</si>
  <si>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</si>
  <si>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</si>
  <si>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</si>
  <si>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</si>
  <si>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</si>
  <si>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</si>
  <si>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</si>
  <si>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</si>
  <si>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</si>
  <si>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</si>
  <si>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</si>
  <si>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</si>
  <si>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</si>
  <si>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</si>
  <si>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</si>
  <si>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</si>
  <si>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</si>
  <si>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</si>
  <si>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</si>
  <si>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</si>
  <si>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</si>
  <si>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</si>
  <si>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</si>
  <si>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</si>
  <si>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</si>
  <si>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</si>
  <si>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</si>
  <si>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</si>
  <si>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</si>
  <si>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</si>
  <si>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</si>
  <si>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</si>
  <si>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</si>
  <si>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</si>
  <si>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</si>
  <si>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</si>
  <si>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</si>
  <si>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</si>
  <si>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</si>
  <si>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</si>
  <si>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</si>
  <si>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</si>
  <si>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</si>
  <si>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</si>
  <si>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</si>
  <si>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</si>
  <si>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</si>
  <si>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</si>
  <si>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</si>
  <si>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</si>
  <si>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</si>
  <si>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</si>
  <si>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</si>
  <si>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</si>
  <si>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</si>
  <si>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</si>
  <si>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</si>
  <si>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</si>
  <si>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</si>
  <si>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</si>
  <si>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</si>
  <si>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</si>
  <si>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</si>
  <si>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</si>
  <si>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</si>
  <si>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</si>
  <si>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</si>
  <si>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</si>
  <si>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</si>
  <si>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</si>
  <si>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</si>
  <si>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</si>
  <si>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</si>
  <si>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</si>
  <si>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</si>
  <si>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</si>
  <si>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</si>
  <si>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</si>
  <si>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</si>
  <si>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</si>
  <si>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</si>
  <si>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</si>
  <si>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</si>
  <si>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</si>
  <si>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</si>
  <si>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</si>
  <si>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</si>
  <si>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</si>
  <si>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</si>
  <si>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</si>
  <si>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</si>
  <si>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</si>
  <si>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</si>
  <si>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</si>
  <si>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</si>
  <si>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</si>
  <si>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</si>
  <si>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</si>
  <si>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</si>
  <si>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</si>
  <si>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</si>
  <si>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</si>
  <si>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</si>
  <si>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</si>
  <si>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</si>
  <si>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</si>
  <si>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</si>
  <si>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</si>
  <si>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</si>
  <si>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</si>
  <si>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</si>
  <si>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</si>
  <si>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</si>
  <si>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</si>
  <si>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</si>
  <si>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</si>
  <si>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</si>
  <si>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</si>
  <si>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</si>
  <si>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</si>
  <si>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</si>
  <si>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</si>
  <si>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</si>
  <si>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</si>
  <si>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</si>
  <si>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</si>
  <si>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</si>
  <si>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</si>
  <si>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</si>
  <si>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</si>
  <si>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</si>
  <si>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</si>
  <si>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</si>
  <si>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</si>
  <si>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</si>
  <si>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</si>
  <si>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</si>
  <si>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</si>
  <si>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</si>
  <si>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</si>
  <si>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</si>
  <si>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</si>
  <si>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</si>
  <si>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</si>
  <si>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</si>
  <si>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</si>
  <si>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</si>
  <si>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</si>
  <si>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</si>
  <si>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</si>
  <si>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</si>
  <si>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</si>
  <si>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</si>
  <si>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</si>
  <si>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</si>
  <si>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</si>
  <si>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</si>
  <si>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</si>
  <si>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</si>
  <si>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</si>
  <si>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</si>
  <si>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</si>
  <si>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</si>
  <si>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</si>
  <si>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</si>
  <si>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</si>
  <si>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</si>
  <si>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</si>
  <si>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</si>
  <si>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</si>
  <si>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</si>
  <si>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</si>
  <si>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</si>
  <si>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</si>
  <si>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</si>
  <si>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</si>
  <si>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</si>
  <si>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</si>
  <si>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</si>
  <si>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</si>
  <si>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</si>
  <si>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</si>
  <si>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</si>
  <si>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</si>
  <si>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</si>
  <si>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</si>
  <si>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</si>
  <si>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</si>
  <si>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</si>
  <si>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</si>
  <si>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</si>
  <si>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</si>
  <si>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</si>
  <si>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</si>
  <si>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</si>
  <si>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</si>
  <si>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</si>
  <si>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</si>
  <si>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</si>
  <si>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</si>
  <si>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</si>
  <si>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</si>
  <si>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</si>
  <si>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</si>
  <si>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</si>
  <si>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</si>
  <si>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</si>
  <si>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</si>
  <si>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</si>
  <si>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</si>
  <si>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</si>
  <si>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</si>
  <si>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</si>
  <si>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</si>
  <si>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</si>
  <si>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</si>
  <si>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</si>
  <si>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</si>
  <si>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</si>
  <si>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</si>
  <si>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</si>
  <si>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</si>
  <si>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</si>
  <si>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</si>
  <si>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</si>
  <si>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</si>
  <si>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</si>
  <si>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</si>
  <si>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</si>
  <si>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</si>
  <si>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</si>
  <si>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</si>
  <si>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</si>
  <si>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</si>
  <si>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</si>
  <si>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</si>
  <si>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</si>
  <si>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</si>
  <si>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</si>
  <si>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</si>
  <si>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</si>
  <si>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</si>
  <si>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</si>
  <si>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</si>
  <si>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</si>
  <si>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</si>
  <si>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</si>
  <si>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</si>
  <si>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</si>
  <si>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</si>
  <si>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</si>
  <si>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</si>
  <si>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</si>
  <si>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</si>
  <si>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</si>
  <si>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</si>
  <si>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</si>
  <si>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</si>
  <si>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</si>
  <si>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</si>
  <si>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</si>
  <si>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</si>
  <si>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</si>
  <si>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</si>
  <si>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</si>
  <si>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</si>
  <si>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</si>
  <si>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</si>
  <si>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</si>
  <si>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</si>
  <si>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</si>
  <si>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</si>
  <si>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</si>
  <si>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</si>
  <si>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</si>
  <si>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</si>
  <si>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</si>
  <si>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</si>
  <si>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</si>
  <si>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</si>
  <si>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</si>
  <si>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</si>
  <si>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</si>
  <si>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</si>
  <si>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</si>
  <si>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</si>
  <si>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</si>
  <si>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</si>
  <si>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</si>
  <si>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</si>
  <si>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</si>
  <si>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</si>
  <si>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</si>
  <si>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</si>
  <si>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</si>
  <si>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</si>
  <si>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</si>
  <si>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</si>
  <si>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</si>
  <si>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</si>
  <si>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</si>
  <si>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</si>
  <si>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</si>
  <si>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</si>
  <si>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</si>
  <si>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</si>
  <si>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</si>
  <si>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</si>
  <si>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</si>
  <si>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</si>
  <si>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</si>
  <si>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</si>
  <si>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</si>
  <si>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</si>
  <si>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</si>
  <si>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</si>
  <si>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</si>
  <si>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</si>
  <si>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</si>
  <si>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</si>
  <si>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</si>
  <si>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</si>
  <si>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</si>
  <si>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</si>
  <si>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</si>
  <si>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</si>
  <si>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</si>
  <si>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</si>
  <si>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</si>
  <si>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</si>
  <si>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</si>
  <si>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</si>
  <si>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</si>
  <si>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</si>
  <si>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</si>
  <si>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</si>
  <si>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</si>
  <si>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</si>
  <si>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</si>
  <si>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</si>
  <si>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</si>
  <si>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</si>
  <si>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</si>
  <si>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</si>
  <si>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</si>
  <si>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</si>
  <si>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</si>
  <si>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</si>
  <si>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</si>
  <si>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</si>
  <si>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</si>
  <si>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</si>
  <si>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</si>
  <si>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</si>
  <si>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</si>
  <si>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</si>
  <si>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</si>
  <si>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</si>
  <si>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</si>
  <si>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</si>
  <si>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</si>
  <si>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</si>
  <si>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</si>
  <si>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</si>
  <si>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</si>
  <si>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</si>
  <si>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</si>
  <si>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</si>
  <si>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</si>
  <si>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</si>
  <si>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</si>
  <si>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</si>
  <si>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</si>
  <si>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</si>
  <si>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</si>
  <si>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</si>
  <si>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</si>
  <si>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</si>
  <si>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</si>
  <si>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</si>
  <si>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</si>
  <si>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</si>
  <si>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</si>
  <si>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</si>
  <si>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</si>
  <si>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</si>
  <si>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</si>
  <si>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</si>
  <si>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</si>
  <si>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</si>
  <si>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</si>
  <si>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</si>
  <si>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</si>
  <si>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</si>
  <si>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</si>
  <si>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</si>
  <si>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</si>
  <si>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</si>
  <si>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</si>
  <si>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</si>
  <si>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</si>
  <si>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</si>
  <si>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</si>
  <si>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</si>
  <si>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</si>
  <si>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</si>
  <si>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</si>
  <si>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</si>
  <si>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</si>
  <si>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</si>
  <si>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</si>
  <si>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</si>
  <si>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</si>
  <si>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</si>
  <si>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</si>
  <si>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</si>
  <si>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</si>
  <si>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</si>
  <si>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</si>
  <si>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</si>
  <si>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</si>
  <si>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</si>
  <si>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</si>
  <si>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</si>
  <si>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</si>
  <si>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</si>
  <si>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</si>
  <si>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</si>
  <si>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</si>
  <si>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</si>
  <si>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</si>
  <si>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</si>
  <si>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</si>
  <si>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</si>
  <si>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</si>
  <si>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</si>
  <si>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</si>
  <si>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</si>
  <si>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</si>
  <si>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</si>
  <si>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</si>
  <si>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</si>
  <si>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</si>
  <si>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</si>
  <si>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</si>
  <si>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</si>
  <si>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</si>
  <si>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</si>
  <si>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</si>
  <si>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</si>
  <si>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</si>
  <si>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</si>
  <si>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</si>
  <si>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</si>
  <si>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</si>
  <si>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</si>
  <si>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</si>
  <si>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</si>
  <si>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</si>
  <si>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</si>
  <si>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</si>
  <si>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</si>
  <si>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</si>
  <si>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</si>
  <si>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</si>
  <si>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</si>
  <si>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</si>
  <si>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</si>
  <si>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</si>
  <si>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</si>
  <si>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</si>
  <si>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</si>
  <si>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</si>
  <si>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</si>
  <si>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</si>
  <si>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</si>
  <si>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</si>
  <si>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</si>
  <si>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</si>
  <si>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</si>
  <si>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</si>
  <si>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</si>
  <si>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</si>
  <si>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</si>
  <si>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</si>
  <si>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</si>
  <si>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</si>
  <si>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</si>
  <si>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</si>
  <si>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</si>
  <si>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</si>
  <si>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</si>
  <si>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</si>
  <si>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</si>
  <si>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</si>
  <si>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</si>
  <si>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</si>
  <si>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</si>
  <si>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</si>
  <si>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</si>
  <si>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</si>
  <si>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</si>
  <si>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</si>
  <si>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</si>
  <si>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</si>
  <si>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</si>
  <si>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</si>
  <si>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</si>
  <si>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</si>
  <si>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</si>
  <si>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</si>
  <si>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</si>
  <si>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</si>
  <si>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</si>
  <si>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</si>
  <si>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</si>
  <si>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</si>
  <si>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</si>
  <si>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</si>
  <si>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</si>
  <si>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</si>
  <si>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</si>
  <si>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</si>
  <si>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</si>
  <si>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</si>
  <si>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</si>
  <si>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</si>
  <si>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</si>
  <si>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</si>
  <si>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</si>
  <si>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</si>
  <si>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</si>
  <si>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</si>
  <si>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</si>
  <si>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</si>
  <si>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</si>
  <si>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</si>
  <si>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</si>
  <si>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</si>
  <si>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</si>
  <si>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</si>
  <si>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</si>
  <si>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</si>
  <si>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</si>
  <si>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</si>
  <si>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</si>
  <si>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</si>
  <si>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</si>
  <si>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</si>
  <si>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</si>
  <si>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</si>
  <si>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</si>
  <si>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</si>
  <si>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</si>
  <si>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</si>
  <si>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</si>
  <si>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</si>
  <si>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</si>
  <si>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</si>
  <si>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</si>
  <si>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</si>
  <si>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</si>
  <si>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</si>
  <si>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</si>
  <si>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</si>
  <si>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</si>
  <si>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</si>
  <si>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</si>
  <si>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</si>
  <si>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</si>
  <si>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</si>
  <si>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</si>
  <si>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</si>
  <si>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</si>
  <si>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</si>
  <si>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</si>
  <si>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</si>
  <si>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</si>
  <si>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</si>
  <si>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</si>
  <si>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</si>
  <si>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</si>
  <si>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</si>
  <si>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</si>
  <si>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</si>
  <si>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</si>
  <si>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</si>
  <si>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</si>
  <si>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</si>
  <si>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</si>
  <si>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</si>
  <si>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</si>
  <si>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</si>
  <si>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</si>
  <si>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</si>
  <si>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</si>
  <si>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</si>
  <si>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</si>
  <si>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</si>
  <si>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</si>
  <si>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</si>
  <si>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</si>
  <si>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</si>
  <si>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</si>
  <si>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</si>
  <si>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</si>
  <si>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</si>
  <si>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</si>
  <si>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</si>
  <si>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</si>
  <si>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</si>
  <si>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</si>
  <si>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</si>
  <si>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</si>
  <si>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</si>
  <si>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</si>
  <si>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</si>
  <si>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</si>
  <si>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</si>
  <si>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</si>
  <si>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</si>
  <si>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</si>
  <si>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</si>
  <si>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</si>
  <si>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</si>
  <si>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</si>
  <si>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</si>
  <si>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</si>
  <si>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</si>
  <si>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</si>
  <si>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</si>
  <si>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</si>
  <si>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</si>
  <si>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</si>
  <si>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</si>
  <si>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</si>
  <si>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</si>
  <si>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</si>
  <si>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</si>
  <si>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</si>
  <si>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</si>
  <si>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</si>
  <si>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</si>
  <si>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</si>
  <si>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</si>
  <si>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</si>
  <si>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</si>
  <si>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</si>
  <si>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</si>
  <si>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</si>
  <si>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</si>
  <si>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</si>
  <si>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</si>
  <si>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</si>
  <si>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</si>
  <si>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</si>
  <si>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</si>
  <si>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</si>
  <si>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</si>
  <si>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</si>
  <si>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</si>
  <si>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</si>
  <si>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</si>
  <si>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</si>
  <si>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</si>
  <si>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</si>
  <si>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</si>
  <si>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</si>
  <si>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</si>
  <si>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</si>
  <si>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</si>
  <si>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</si>
  <si>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</si>
  <si>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</si>
  <si>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</si>
  <si>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</si>
  <si>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</si>
  <si>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</si>
  <si>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</si>
  <si>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</si>
  <si>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</si>
  <si>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</si>
  <si>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</si>
  <si>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</si>
  <si>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</si>
  <si>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</si>
  <si>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</si>
  <si>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</si>
  <si>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</si>
  <si>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</si>
  <si>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</si>
  <si>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</si>
  <si>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</si>
  <si>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</si>
  <si>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</si>
  <si>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</si>
  <si>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</si>
  <si>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</si>
  <si>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</si>
  <si>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</si>
  <si>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</si>
  <si>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</si>
  <si>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</si>
  <si>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</si>
  <si>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</si>
  <si>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</si>
  <si>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</si>
  <si>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</si>
  <si>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</si>
  <si>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</si>
  <si>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</si>
  <si>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</si>
  <si>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</si>
  <si>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</si>
  <si>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</si>
  <si>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</si>
  <si>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</si>
  <si>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</si>
  <si>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</si>
  <si>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</si>
  <si>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</si>
  <si>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</si>
  <si>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</si>
  <si>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</si>
  <si>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</si>
  <si>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</si>
  <si>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</si>
  <si>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</si>
  <si>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</si>
  <si>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</si>
  <si>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</si>
  <si>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</si>
  <si>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</si>
  <si>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</si>
  <si>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</si>
  <si>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</si>
  <si>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</si>
  <si>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</si>
  <si>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</si>
  <si>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</si>
  <si>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</si>
  <si>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</si>
  <si>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</si>
  <si>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</si>
  <si>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</si>
  <si>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</si>
  <si>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</si>
  <si>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</si>
  <si>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</si>
  <si>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</si>
  <si>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</si>
  <si>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</si>
  <si>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</si>
  <si>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</si>
  <si>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</si>
  <si>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</si>
  <si>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</si>
  <si>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</si>
  <si>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</si>
  <si>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</si>
  <si>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</si>
  <si>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</si>
  <si>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</si>
  <si>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</si>
  <si>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</si>
  <si>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</si>
  <si>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</si>
  <si>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</si>
  <si>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</si>
  <si>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</si>
  <si>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</si>
  <si>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</si>
  <si>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</si>
  <si>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</si>
  <si>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</si>
  <si>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</si>
  <si>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</si>
  <si>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</si>
  <si>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</si>
  <si>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</si>
  <si>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</si>
  <si>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</si>
  <si>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</si>
  <si>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</si>
  <si>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</si>
  <si>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</si>
  <si>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</si>
  <si>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</si>
  <si>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</si>
  <si>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</si>
  <si>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</si>
  <si>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</si>
  <si>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</si>
  <si>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</si>
  <si>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</si>
  <si>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</si>
  <si>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</si>
  <si>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</si>
  <si>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</si>
  <si>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</si>
  <si>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</si>
  <si>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</si>
  <si>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</si>
  <si>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</si>
  <si>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</si>
  <si>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</si>
  <si>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</si>
  <si>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</si>
  <si>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</si>
  <si>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</si>
  <si>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</si>
  <si>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</si>
  <si>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</si>
  <si>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</si>
  <si>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</si>
  <si>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</si>
  <si>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</si>
  <si>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</si>
  <si>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</si>
  <si>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</si>
  <si>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</si>
  <si>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</si>
  <si>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</si>
  <si>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</si>
  <si>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</si>
  <si>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</si>
  <si>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</si>
  <si>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</si>
  <si>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</si>
  <si>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</si>
  <si>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</si>
  <si>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</si>
  <si>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</si>
  <si>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</si>
  <si>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</si>
  <si>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</si>
  <si>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</si>
  <si>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</si>
  <si>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</si>
  <si>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</si>
  <si>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</si>
  <si>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</si>
  <si>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</si>
  <si>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</si>
  <si>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</si>
  <si>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</si>
  <si>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</si>
  <si>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</si>
  <si>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</si>
  <si>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</si>
  <si>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</si>
  <si>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</si>
  <si>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</si>
  <si>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</si>
  <si>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</si>
  <si>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</si>
  <si>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</si>
  <si>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</si>
  <si>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</si>
  <si>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</si>
  <si>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</si>
  <si>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</si>
  <si>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</si>
  <si>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</si>
  <si>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</si>
  <si>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</si>
  <si>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</si>
  <si>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</si>
  <si>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</si>
  <si>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</si>
  <si>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</si>
  <si>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</si>
  <si>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</si>
  <si>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</si>
  <si>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</si>
  <si>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</si>
  <si>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</si>
  <si>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</si>
  <si>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</si>
  <si>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</si>
  <si>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</si>
  <si>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</si>
  <si>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</si>
  <si>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</si>
  <si>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</si>
  <si>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</si>
  <si>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</si>
  <si>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</si>
  <si>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</si>
  <si>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</si>
  <si>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</si>
  <si>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</si>
  <si>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</si>
  <si>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</si>
  <si>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</si>
  <si>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</si>
  <si>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</si>
  <si>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</si>
  <si>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</si>
  <si>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</si>
  <si>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</si>
  <si>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</si>
  <si>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</si>
  <si>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</si>
  <si>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</si>
  <si>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</si>
  <si>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</si>
  <si>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</si>
  <si>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</si>
  <si>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</si>
  <si>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</si>
  <si>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</si>
  <si>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</si>
  <si>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</si>
  <si>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</si>
  <si>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</si>
  <si>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</si>
  <si>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</si>
  <si>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</si>
  <si>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</si>
  <si>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</si>
  <si>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</si>
  <si>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</si>
  <si>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</si>
  <si>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</si>
  <si>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</si>
  <si>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</si>
  <si>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</si>
  <si>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</si>
  <si>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</si>
  <si>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</si>
  <si>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</si>
  <si>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</si>
  <si>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</si>
  <si>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</si>
  <si>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</si>
  <si>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</si>
  <si>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</si>
  <si>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</si>
  <si>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</si>
  <si>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</si>
  <si>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</si>
  <si>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</si>
  <si>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</si>
  <si>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</si>
  <si>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</si>
  <si>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</si>
  <si>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</si>
  <si>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</si>
  <si>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</si>
  <si>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</si>
  <si>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</si>
  <si>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</si>
  <si>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</si>
  <si>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</si>
  <si>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</si>
  <si>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</si>
  <si>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</si>
  <si>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</si>
  <si>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</si>
  <si>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</si>
  <si>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</si>
  <si>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</si>
  <si>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</si>
  <si>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</si>
  <si>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</si>
  <si>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</si>
  <si>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</si>
  <si>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</si>
  <si>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</si>
  <si>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</si>
  <si>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</si>
  <si>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</si>
  <si>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</si>
  <si>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</si>
  <si>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</si>
  <si>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</si>
  <si>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</si>
  <si>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</si>
  <si>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</si>
  <si>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</si>
  <si>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</si>
  <si>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</si>
  <si>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</si>
  <si>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</si>
  <si>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</si>
  <si>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</si>
  <si>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</si>
  <si>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</si>
  <si>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</si>
  <si>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</si>
  <si>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</si>
  <si>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</si>
  <si>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</si>
  <si>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</si>
  <si>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</si>
  <si>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</si>
  <si>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</si>
  <si>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</si>
  <si>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</si>
  <si>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</si>
  <si>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</si>
  <si>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</si>
  <si>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</si>
  <si>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</si>
  <si>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</si>
  <si>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</si>
  <si>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</si>
  <si>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</si>
  <si>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</si>
  <si>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</si>
  <si>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</si>
  <si>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</si>
  <si>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</si>
  <si>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</si>
  <si>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</si>
  <si>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</si>
  <si>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</si>
  <si>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</si>
  <si>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</si>
  <si>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</si>
  <si>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</si>
  <si>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</si>
  <si>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</si>
  <si>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</si>
  <si>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</si>
  <si>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</si>
  <si>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</si>
  <si>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</si>
  <si>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</si>
  <si>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</si>
  <si>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</si>
  <si>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</si>
  <si>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</si>
  <si>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</si>
  <si>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</si>
  <si>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</si>
  <si>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</si>
  <si>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</si>
  <si>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</si>
  <si>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</si>
  <si>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</si>
  <si>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</si>
  <si>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</si>
  <si>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</si>
  <si>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</si>
  <si>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</si>
  <si>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</si>
  <si>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</si>
  <si>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</si>
  <si>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</si>
  <si>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</si>
  <si>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</si>
  <si>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</si>
  <si>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</si>
  <si>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</si>
  <si>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</si>
  <si>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</si>
  <si>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</si>
  <si>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</si>
  <si>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</si>
  <si>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</si>
  <si>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</si>
  <si>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</si>
  <si>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</si>
  <si>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</si>
  <si>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</si>
  <si>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</si>
  <si>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</si>
  <si>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</si>
  <si>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</si>
  <si>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</si>
  <si>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</si>
  <si>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</si>
  <si>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</si>
  <si>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</si>
  <si>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</si>
  <si>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</si>
  <si>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</si>
  <si>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</si>
  <si>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</si>
  <si>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</si>
  <si>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</si>
  <si>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</si>
  <si>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</si>
  <si>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</si>
  <si>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</si>
  <si>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</si>
  <si>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</si>
  <si>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</si>
  <si>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</si>
  <si>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</si>
  <si>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</si>
  <si>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</si>
  <si>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</si>
  <si>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</si>
  <si>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</si>
  <si>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</si>
  <si>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</si>
  <si>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</si>
  <si>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</si>
  <si>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</si>
  <si>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</si>
  <si>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</si>
  <si>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</si>
  <si>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</si>
  <si>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</si>
  <si>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</si>
  <si>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</si>
  <si>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</si>
  <si>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</si>
  <si>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</si>
  <si>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</si>
  <si>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</si>
  <si>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</si>
  <si>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</si>
  <si>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</si>
  <si>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</si>
  <si>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</si>
  <si>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</si>
  <si>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</si>
  <si>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</si>
  <si>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</si>
  <si>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</si>
  <si>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</si>
  <si>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</si>
  <si>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</si>
  <si>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</si>
  <si>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</si>
  <si>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</si>
  <si>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</si>
  <si>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</si>
  <si>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</si>
  <si>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</si>
  <si>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</si>
  <si>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</si>
  <si>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</si>
  <si>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</si>
  <si>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</si>
  <si>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</si>
  <si>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</si>
  <si>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</si>
  <si>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</si>
  <si>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</si>
  <si>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</si>
  <si>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</si>
  <si>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</si>
  <si>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</si>
  <si>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</si>
  <si>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</si>
  <si>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</si>
  <si>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</si>
  <si>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</si>
  <si>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</si>
  <si>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</si>
  <si>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</si>
  <si>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</si>
  <si>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</si>
  <si>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</si>
  <si>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</si>
  <si>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</si>
  <si>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</si>
  <si>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</si>
  <si>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</si>
  <si>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</si>
  <si>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</si>
  <si>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</si>
  <si>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</si>
  <si>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</si>
  <si>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</si>
  <si>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</si>
  <si>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</si>
  <si>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</si>
  <si>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</si>
  <si>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</si>
  <si>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</si>
  <si>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</si>
  <si>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</si>
  <si>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</si>
  <si>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</si>
  <si>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</si>
  <si>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</si>
  <si>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</si>
  <si>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</si>
  <si>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</si>
  <si>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</si>
  <si>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</si>
  <si>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</si>
  <si>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</si>
  <si>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</si>
  <si>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</si>
  <si>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</si>
  <si>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</si>
  <si>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</si>
  <si>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</si>
  <si>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</si>
  <si>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</si>
  <si>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</si>
  <si>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</si>
  <si>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</si>
  <si>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</si>
  <si>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</si>
  <si>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</si>
  <si>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</si>
  <si>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</si>
  <si>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</si>
  <si>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</si>
  <si>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</si>
  <si>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</si>
  <si>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</si>
  <si>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</si>
  <si>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</si>
  <si>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</si>
  <si>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</si>
  <si>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</si>
  <si>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</si>
  <si>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</si>
  <si>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</si>
  <si>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</si>
  <si>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</si>
  <si>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</si>
  <si>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</si>
  <si>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</si>
  <si>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</si>
  <si>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</si>
  <si>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</si>
  <si>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</si>
  <si>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</si>
  <si>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</si>
  <si>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</si>
  <si>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</si>
  <si>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</si>
  <si>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</si>
  <si>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</si>
  <si>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</si>
  <si>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</si>
  <si>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</si>
  <si>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</si>
  <si>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</si>
  <si>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</si>
  <si>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</si>
  <si>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</si>
  <si>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</si>
  <si>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</si>
  <si>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</si>
  <si>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</si>
  <si>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</si>
  <si>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</si>
  <si>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</si>
  <si>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</si>
  <si>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</si>
  <si>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</si>
  <si>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</si>
  <si>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</si>
  <si>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</si>
  <si>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</si>
  <si>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</si>
  <si>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</si>
  <si>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</si>
  <si>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</si>
  <si>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</si>
  <si>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</si>
  <si>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</si>
  <si>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</si>
  <si>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</si>
  <si>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</si>
  <si>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</si>
  <si>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</si>
  <si>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</si>
  <si>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</si>
  <si>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</si>
  <si>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</si>
  <si>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</si>
  <si>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</si>
  <si>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</si>
  <si>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</si>
  <si>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</si>
  <si>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</si>
  <si>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</si>
  <si>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</si>
  <si>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</si>
  <si>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</si>
  <si>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</si>
  <si>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</si>
  <si>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</si>
  <si>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</si>
  <si>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</si>
  <si>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</si>
  <si>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</si>
  <si>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</si>
  <si>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</si>
  <si>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</si>
  <si>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</si>
  <si>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</si>
  <si>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</si>
  <si>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</si>
  <si>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</si>
  <si>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</si>
  <si>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</si>
  <si>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</si>
  <si>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</si>
  <si>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</si>
  <si>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</si>
  <si>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</si>
  <si>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</si>
  <si>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</si>
  <si>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</si>
  <si>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</si>
  <si>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</si>
  <si>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</si>
  <si>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</si>
  <si>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</si>
  <si>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</si>
  <si>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</si>
  <si>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</si>
  <si>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</si>
  <si>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</si>
  <si>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</si>
  <si>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</si>
  <si>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</si>
  <si>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</si>
  <si>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</si>
  <si>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</si>
  <si>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</si>
  <si>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</si>
  <si>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</si>
  <si>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</si>
  <si>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</si>
  <si>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</si>
  <si>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</si>
  <si>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</si>
  <si>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</si>
  <si>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</si>
  <si>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</si>
  <si>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</si>
  <si>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</si>
  <si>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</si>
  <si>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</si>
  <si>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</si>
  <si>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</si>
  <si>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</si>
  <si>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</si>
  <si>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</si>
  <si>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</si>
  <si>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</si>
  <si>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</si>
  <si>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</si>
  <si>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</si>
  <si>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</si>
  <si>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</si>
  <si>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</si>
  <si>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</si>
  <si>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</si>
  <si>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</si>
  <si>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</si>
  <si>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</si>
  <si>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</si>
  <si>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</si>
  <si>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</si>
  <si>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</si>
  <si>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</si>
  <si>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</si>
  <si>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</si>
  <si>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</si>
  <si>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</si>
  <si>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</si>
  <si>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</si>
  <si>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</si>
  <si>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</si>
  <si>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</si>
  <si>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</si>
  <si>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</si>
  <si>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</si>
  <si>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</si>
  <si>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</si>
  <si>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</si>
  <si>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</si>
  <si>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</si>
  <si>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</si>
  <si>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</si>
  <si>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</si>
  <si>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</si>
  <si>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</si>
  <si>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</si>
  <si>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</si>
  <si>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</si>
  <si>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</si>
  <si>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</si>
  <si>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</si>
  <si>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</si>
  <si>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</si>
  <si>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</si>
  <si>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</si>
  <si>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</si>
  <si>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</si>
  <si>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</si>
  <si>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</si>
  <si>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</si>
  <si>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</si>
  <si>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</si>
  <si>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</si>
  <si>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</si>
  <si>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</si>
  <si>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</si>
  <si>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</si>
  <si>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</si>
  <si>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</si>
  <si>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</si>
  <si>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</si>
  <si>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</si>
  <si>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</si>
  <si>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</si>
  <si>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</si>
  <si>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</si>
  <si>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</si>
  <si>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</si>
  <si>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</si>
  <si>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</si>
  <si>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</si>
  <si>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</si>
  <si>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</si>
  <si>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</si>
  <si>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</si>
  <si>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</si>
  <si>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</si>
  <si>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</si>
  <si>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</si>
  <si>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</si>
  <si>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</si>
  <si>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</si>
  <si>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</si>
  <si>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</si>
  <si>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</si>
  <si>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</si>
  <si>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</si>
  <si>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</si>
  <si>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</si>
  <si>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</si>
  <si>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</si>
  <si>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</si>
  <si>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</si>
  <si>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</si>
  <si>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</si>
  <si>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</si>
  <si>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</si>
  <si>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</si>
  <si>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</si>
  <si>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</si>
  <si>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</si>
  <si>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</si>
  <si>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</si>
  <si>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</si>
  <si>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</si>
  <si>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</si>
  <si>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</si>
  <si>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</si>
  <si>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</si>
  <si>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</si>
  <si>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</si>
  <si>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</si>
  <si>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</si>
  <si>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</si>
  <si>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</si>
  <si>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</si>
  <si>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</si>
  <si>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</si>
  <si>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</si>
  <si>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</si>
  <si>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</si>
  <si>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</si>
  <si>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</si>
  <si>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</si>
  <si>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</si>
  <si>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</si>
  <si>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</si>
  <si>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</si>
  <si>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</si>
  <si>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</si>
  <si>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</si>
  <si>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</si>
  <si>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</si>
  <si>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</si>
  <si>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</si>
  <si>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</si>
  <si>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</si>
  <si>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</si>
  <si>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</si>
  <si>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</si>
  <si>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</si>
  <si>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</si>
  <si>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</si>
  <si>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</si>
  <si>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</si>
  <si>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</si>
  <si>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</si>
  <si>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</si>
  <si>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</si>
  <si>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</si>
  <si>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</si>
  <si>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</si>
  <si>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</si>
  <si>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</si>
  <si>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</si>
  <si>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</si>
  <si>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</si>
  <si>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</si>
  <si>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</si>
  <si>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</si>
  <si>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</si>
  <si>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</si>
  <si>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</si>
  <si>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</si>
  <si>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</si>
  <si>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</si>
  <si>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</si>
  <si>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</si>
  <si>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</si>
  <si>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</si>
  <si>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</si>
  <si>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</si>
  <si>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</si>
  <si>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</si>
  <si>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</si>
  <si>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</si>
  <si>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</si>
  <si>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</si>
  <si>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</si>
  <si>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</si>
  <si>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</si>
  <si>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</si>
  <si>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</si>
  <si>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</si>
  <si>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</si>
  <si>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</si>
  <si>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</si>
  <si>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</si>
  <si>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</si>
  <si>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</si>
  <si>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</si>
  <si>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</si>
  <si>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</si>
  <si>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</si>
  <si>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</si>
  <si>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</si>
  <si>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</si>
  <si>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</si>
  <si>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</si>
  <si>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</si>
  <si>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</si>
  <si>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</si>
  <si>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</si>
  <si>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</si>
  <si>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</si>
  <si>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</si>
  <si>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</si>
  <si>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</si>
  <si>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</si>
  <si>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</si>
  <si>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</si>
  <si>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</si>
  <si>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</si>
  <si>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</si>
  <si>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</si>
  <si>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</si>
  <si>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</si>
  <si>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</si>
  <si>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</si>
  <si>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</si>
  <si>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</si>
  <si>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</si>
  <si>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</si>
  <si>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</si>
  <si>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</si>
  <si>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</si>
  <si>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</si>
  <si>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</si>
  <si>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</si>
  <si>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</si>
  <si>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</si>
  <si>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</si>
  <si>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</si>
  <si>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</si>
  <si>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</si>
  <si>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</si>
  <si>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</si>
  <si>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</si>
  <si>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</si>
  <si>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</si>
  <si>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</si>
  <si>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</si>
  <si>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</si>
  <si>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</si>
  <si>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</si>
  <si>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</si>
  <si>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</si>
  <si>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</si>
  <si>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</si>
  <si>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</si>
  <si>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</si>
  <si>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</si>
  <si>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</si>
  <si>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</si>
  <si>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</si>
  <si>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</si>
  <si>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</si>
  <si>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</si>
  <si>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</si>
  <si>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</si>
  <si>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</si>
  <si>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</si>
  <si>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</si>
  <si>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</si>
  <si>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</si>
  <si>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</si>
  <si>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</si>
  <si>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</si>
  <si>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</si>
  <si>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</si>
  <si>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</si>
  <si>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</si>
  <si>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</si>
  <si>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</si>
  <si>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</si>
  <si>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</si>
  <si>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</si>
  <si>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</si>
  <si>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</si>
  <si>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</si>
  <si>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</si>
  <si>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</si>
  <si>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</si>
  <si>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</si>
  <si>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</si>
  <si>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</si>
  <si>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</si>
  <si>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</si>
  <si>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</si>
  <si>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</si>
  <si>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</si>
  <si>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</si>
  <si>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</si>
  <si>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</si>
  <si>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</si>
  <si>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</si>
  <si>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</si>
  <si>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</si>
  <si>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</si>
  <si>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</si>
  <si>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</si>
  <si>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</si>
  <si>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</si>
  <si>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</si>
  <si>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</si>
  <si>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</si>
  <si>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</si>
  <si>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</si>
  <si>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</si>
  <si>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</si>
  <si>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</si>
  <si>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</si>
  <si>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</si>
  <si>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</si>
  <si>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</si>
  <si>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</si>
  <si>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</si>
  <si>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</si>
  <si>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</si>
  <si>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</si>
  <si>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</si>
  <si>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</si>
  <si>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</si>
  <si>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</si>
  <si>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</si>
  <si>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</si>
  <si>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</si>
  <si>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</si>
  <si>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</si>
  <si>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</si>
  <si>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</si>
  <si>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</si>
  <si>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</si>
  <si>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</si>
  <si>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</si>
  <si>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</si>
  <si>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</si>
  <si>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</si>
  <si>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</si>
  <si>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</si>
  <si>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</si>
  <si>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</si>
  <si>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</si>
  <si>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</si>
  <si>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</si>
  <si>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</si>
  <si>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</si>
  <si>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</si>
  <si>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</si>
  <si>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</si>
  <si>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</si>
  <si>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</si>
  <si>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</si>
  <si>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</si>
  <si>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</si>
  <si>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</si>
  <si>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</si>
  <si>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</si>
  <si>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</si>
  <si>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</si>
  <si>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</si>
  <si>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</si>
  <si>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</si>
  <si>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</si>
  <si>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</si>
  <si>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</si>
  <si>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</si>
  <si>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</si>
  <si>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</si>
  <si>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</si>
  <si>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</si>
  <si>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</si>
  <si>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</si>
  <si>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</si>
  <si>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</si>
  <si>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</si>
  <si>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</si>
  <si>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</si>
  <si>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</si>
  <si>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</si>
  <si>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</si>
  <si>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</si>
  <si>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</si>
  <si>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</si>
  <si>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</si>
  <si>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</si>
  <si>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</si>
  <si>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</si>
  <si>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</si>
  <si>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</si>
  <si>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</si>
  <si>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</si>
  <si>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</si>
  <si>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</si>
  <si>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</si>
  <si>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</si>
  <si>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</si>
  <si>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</si>
  <si>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</si>
  <si>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</si>
  <si>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</si>
  <si>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</si>
  <si>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</si>
  <si>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</si>
  <si>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</si>
  <si>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</si>
  <si>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</si>
  <si>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</si>
  <si>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</si>
  <si>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</si>
  <si>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</si>
  <si>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</si>
  <si>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</si>
  <si>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</si>
  <si>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</si>
  <si>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</si>
  <si>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</si>
  <si>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</si>
  <si>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</si>
  <si>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</si>
  <si>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</si>
  <si>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</si>
  <si>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</si>
  <si>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</si>
  <si>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</si>
  <si>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</si>
  <si>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</si>
  <si>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</si>
  <si>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</si>
  <si>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</si>
  <si>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</si>
  <si>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</si>
  <si>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</si>
  <si>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</si>
  <si>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</si>
  <si>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</si>
  <si>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</si>
  <si>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</si>
  <si>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</si>
  <si>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</si>
  <si>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</si>
  <si>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</si>
  <si>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</si>
  <si>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</si>
  <si>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</si>
  <si>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</si>
  <si>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</si>
  <si>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</si>
  <si>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</si>
  <si>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</si>
  <si>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</si>
  <si>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</si>
  <si>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</si>
  <si>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</si>
  <si>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</si>
  <si>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</si>
  <si>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</si>
  <si>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</si>
  <si>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</si>
  <si>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</si>
  <si>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</si>
  <si>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</si>
  <si>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</si>
  <si>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</si>
  <si>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</si>
  <si>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</si>
  <si>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</si>
  <si>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</si>
  <si>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</si>
  <si>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</si>
  <si>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</si>
  <si>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</si>
  <si>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</si>
  <si>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</si>
  <si>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</si>
  <si>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</si>
  <si>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</si>
  <si>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</si>
  <si>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</si>
  <si>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</si>
  <si>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</si>
  <si>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</si>
  <si>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</si>
  <si>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</si>
  <si>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</si>
  <si>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</si>
  <si>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</si>
  <si>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</si>
  <si>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</si>
  <si>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</si>
  <si>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</si>
  <si>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</si>
  <si>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</si>
  <si>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</si>
  <si>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</si>
  <si>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</si>
  <si>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</si>
  <si>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</si>
  <si>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</si>
  <si>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</si>
  <si>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</si>
  <si>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</si>
  <si>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</si>
  <si>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</si>
  <si>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</si>
  <si>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</si>
  <si>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</si>
  <si>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</si>
  <si>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</si>
  <si>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</si>
  <si>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</si>
  <si>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</si>
  <si>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</si>
  <si>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</si>
  <si>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</si>
  <si>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</si>
  <si>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</si>
  <si>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</si>
  <si>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</si>
  <si>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</si>
  <si>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</si>
  <si>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</si>
  <si>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</si>
  <si>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</si>
  <si>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</si>
  <si>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</si>
  <si>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</si>
  <si>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</si>
  <si>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</si>
  <si>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</si>
  <si>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</si>
  <si>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</si>
  <si>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</si>
  <si>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</si>
  <si>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</si>
  <si>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</si>
  <si>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</si>
  <si>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</si>
  <si>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</si>
  <si>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</si>
  <si>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</si>
  <si>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</si>
  <si>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</si>
  <si>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</si>
  <si>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</si>
  <si>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</si>
  <si>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</si>
  <si>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</si>
  <si>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</si>
  <si>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</si>
  <si>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</si>
  <si>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</si>
  <si>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</si>
  <si>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</si>
  <si>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</si>
  <si>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</si>
  <si>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</si>
  <si>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</si>
  <si>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</si>
  <si>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</si>
  <si>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</si>
  <si>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</si>
  <si>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</si>
  <si>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</si>
  <si>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</si>
  <si>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</si>
  <si>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</si>
  <si>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</si>
  <si>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</si>
  <si>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</si>
  <si>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</si>
  <si>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</si>
  <si>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</si>
  <si>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</si>
  <si>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</si>
  <si>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</si>
  <si>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</si>
  <si>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</si>
  <si>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</si>
  <si>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</si>
  <si>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</si>
  <si>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</si>
  <si>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</si>
  <si>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</si>
  <si>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</si>
  <si>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</si>
  <si>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</si>
  <si>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</si>
  <si>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</si>
  <si>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</si>
  <si>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</si>
  <si>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</si>
  <si>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</si>
  <si>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</si>
  <si>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</si>
  <si>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</si>
  <si>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</si>
  <si>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</si>
  <si>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</si>
  <si>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</si>
  <si>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</si>
  <si>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</si>
  <si>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</si>
  <si>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</si>
  <si>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</si>
  <si>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</si>
  <si>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</si>
  <si>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</si>
  <si>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</si>
  <si>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</si>
  <si>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</si>
  <si>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</si>
  <si>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</si>
  <si>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</si>
  <si>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</si>
  <si>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</si>
  <si>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</si>
  <si>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</si>
  <si>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</si>
  <si>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</si>
  <si>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</si>
  <si>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</si>
  <si>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</si>
  <si>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</si>
  <si>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</si>
  <si>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</si>
  <si>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</si>
  <si>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</si>
  <si>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</si>
  <si>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</si>
  <si>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</si>
  <si>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</si>
  <si>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</si>
  <si>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</si>
  <si>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</si>
  <si>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</si>
  <si>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</si>
  <si>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</si>
  <si>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</si>
  <si>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</si>
  <si>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</si>
  <si>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</si>
  <si>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</si>
  <si>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</si>
  <si>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</si>
  <si>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</si>
  <si>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</si>
  <si>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</si>
  <si>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</si>
  <si>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</si>
  <si>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</si>
  <si>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</si>
  <si>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</si>
  <si>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</si>
  <si>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</si>
  <si>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</si>
  <si>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</si>
  <si>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</si>
  <si>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</si>
  <si>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</si>
  <si>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</si>
  <si>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</si>
  <si>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</si>
  <si>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</si>
  <si>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</si>
  <si>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</si>
  <si>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</si>
  <si>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</si>
  <si>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</si>
  <si>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</si>
  <si>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</si>
  <si>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</si>
  <si>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</si>
  <si>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</si>
  <si>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</si>
  <si>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</si>
  <si>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</si>
  <si>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</si>
  <si>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</si>
  <si>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</si>
  <si>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</si>
  <si>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</si>
  <si>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</si>
  <si>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</si>
  <si>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</si>
  <si>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</si>
  <si>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</si>
  <si>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</si>
  <si>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</si>
  <si>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</si>
  <si>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</si>
  <si>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</si>
  <si>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</si>
  <si>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</si>
  <si>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</si>
  <si>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</si>
  <si>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</si>
  <si>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</si>
  <si>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</si>
  <si>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</si>
  <si>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</si>
  <si>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</si>
  <si>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</si>
  <si>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</si>
  <si>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</si>
  <si>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</si>
  <si>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</si>
  <si>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</si>
  <si>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</si>
  <si>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</si>
  <si>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</si>
  <si>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</si>
  <si>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</si>
  <si>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</si>
  <si>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</si>
  <si>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</si>
  <si>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</si>
  <si>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</si>
  <si>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</si>
  <si>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</si>
  <si>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</si>
  <si>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</si>
  <si>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</si>
  <si>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</si>
  <si>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</si>
  <si>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</si>
  <si>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</si>
  <si>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</si>
  <si>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</si>
  <si>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</si>
  <si>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</si>
  <si>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</si>
  <si>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</si>
  <si>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</si>
  <si>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</si>
  <si>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</si>
  <si>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</si>
  <si>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</si>
  <si>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</si>
  <si>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</si>
  <si>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</si>
  <si>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</si>
  <si>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</si>
  <si>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</si>
  <si>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</si>
  <si>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</si>
  <si>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</si>
  <si>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</si>
  <si>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</si>
  <si>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</si>
  <si>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</si>
  <si>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</si>
  <si>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</si>
  <si>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</si>
  <si>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</si>
  <si>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</si>
  <si>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</si>
  <si>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</si>
  <si>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</si>
  <si>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</si>
  <si>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</si>
  <si>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</si>
  <si>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</si>
  <si>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</si>
  <si>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</si>
  <si>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</si>
  <si>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</si>
  <si>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</si>
  <si>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</si>
  <si>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</si>
  <si>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</si>
  <si>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</si>
  <si>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</si>
  <si>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</si>
  <si>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</si>
  <si>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</si>
  <si>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</si>
  <si>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</si>
  <si>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</si>
  <si>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</si>
  <si>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</si>
  <si>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</si>
  <si>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</si>
  <si>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</si>
  <si>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</si>
  <si>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</si>
  <si>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</si>
  <si>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</si>
  <si>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</si>
  <si>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</si>
  <si>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</si>
  <si>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</si>
  <si>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</si>
  <si>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</si>
  <si>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</si>
  <si>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</si>
  <si>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</si>
  <si>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</si>
  <si>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</si>
  <si>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</si>
  <si>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</si>
  <si>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</si>
  <si>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</si>
  <si>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</si>
  <si>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</si>
  <si>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</si>
  <si>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</si>
  <si>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</si>
  <si>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</si>
  <si>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</si>
  <si>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</si>
  <si>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</si>
  <si>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</si>
  <si>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</si>
  <si>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</si>
  <si>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</si>
  <si>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</si>
  <si>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</si>
  <si>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</si>
  <si>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</si>
  <si>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</si>
  <si>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</si>
  <si>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</si>
  <si>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</si>
  <si>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</si>
  <si>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</si>
  <si>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</si>
  <si>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</si>
  <si>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</si>
  <si>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</si>
  <si>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</si>
  <si>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</si>
  <si>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</si>
  <si>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</si>
  <si>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</si>
  <si>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</si>
  <si>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</si>
  <si>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</si>
  <si>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</si>
  <si>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</si>
  <si>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</si>
  <si>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</si>
  <si>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</si>
  <si>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</si>
  <si>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</si>
  <si>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</si>
  <si>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</si>
  <si>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</si>
  <si>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</si>
  <si>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</si>
  <si>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</si>
  <si>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</si>
  <si>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</si>
  <si>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</si>
  <si>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</si>
  <si>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</si>
  <si>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</si>
  <si>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</si>
  <si>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</si>
  <si>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</si>
  <si>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</si>
  <si>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</si>
  <si>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</si>
  <si>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</si>
  <si>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</si>
  <si>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</si>
  <si>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</si>
  <si>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</si>
  <si>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</si>
  <si>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</si>
  <si>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</si>
  <si>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</si>
  <si>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</si>
  <si>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</si>
  <si>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</si>
  <si>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</si>
  <si>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</si>
  <si>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</si>
  <si>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</si>
  <si>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</si>
  <si>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</si>
  <si>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</si>
  <si>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</si>
  <si>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</si>
  <si>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</si>
  <si>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</si>
  <si>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</si>
  <si>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</si>
  <si>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</si>
  <si>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</si>
  <si>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</si>
  <si>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</si>
  <si>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</si>
  <si>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</si>
  <si>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</si>
  <si>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</si>
  <si>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</si>
  <si>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</si>
  <si>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</si>
  <si>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</si>
  <si>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</si>
  <si>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</si>
  <si>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</si>
  <si>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</si>
  <si>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</si>
  <si>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</si>
  <si>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</si>
  <si>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</si>
  <si>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</si>
  <si>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</si>
  <si>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</si>
  <si>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</si>
  <si>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</si>
  <si>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</si>
  <si>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</si>
  <si>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</si>
  <si>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</si>
  <si>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</si>
  <si>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</si>
  <si>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</si>
  <si>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</si>
  <si>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</si>
  <si>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</si>
  <si>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</si>
  <si>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</si>
  <si>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</si>
  <si>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</si>
  <si>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</si>
  <si>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</si>
  <si>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</si>
  <si>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</si>
  <si>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</si>
  <si>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</si>
  <si>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</si>
  <si>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</si>
  <si>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</si>
  <si>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</si>
  <si>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</si>
  <si>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</si>
  <si>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</si>
  <si>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</si>
  <si>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</si>
  <si>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</si>
  <si>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</si>
  <si>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</si>
  <si>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</si>
  <si>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</si>
  <si>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</si>
  <si>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</si>
  <si>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</si>
  <si>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</si>
  <si>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</si>
  <si>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</si>
  <si>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</si>
  <si>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</si>
  <si>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</si>
  <si>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</si>
  <si>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</si>
  <si>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</si>
  <si>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</si>
  <si>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</si>
  <si>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</si>
  <si>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</si>
  <si>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</si>
  <si>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</si>
  <si>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</si>
  <si>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</si>
  <si>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</si>
  <si>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</si>
  <si>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</si>
  <si>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</si>
  <si>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</si>
  <si>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</si>
  <si>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</si>
  <si>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</si>
  <si>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</si>
  <si>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</si>
  <si>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</si>
  <si>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</si>
  <si>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</si>
  <si>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</si>
  <si>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</si>
  <si>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</si>
  <si>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</si>
  <si>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</si>
  <si>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</si>
  <si>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</si>
  <si>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</si>
  <si>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</si>
  <si>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</si>
  <si>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</si>
  <si>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</si>
  <si>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</si>
  <si>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</si>
  <si>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</si>
  <si>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</si>
  <si>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</si>
  <si>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</si>
  <si>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</si>
  <si>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</si>
  <si>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</si>
  <si>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</si>
  <si>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</si>
  <si>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</si>
  <si>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</si>
  <si>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</si>
  <si>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</si>
  <si>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</si>
  <si>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</si>
  <si>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</si>
  <si>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</si>
  <si>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</si>
  <si>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</si>
  <si>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</si>
  <si>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</si>
  <si>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</si>
  <si>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</si>
  <si>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</si>
  <si>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</si>
  <si>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</si>
  <si>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</si>
  <si>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</si>
  <si>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</si>
  <si>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</si>
  <si>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</si>
  <si>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</si>
  <si>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</si>
  <si>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</si>
  <si>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</si>
  <si>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</si>
  <si>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</si>
  <si>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</si>
  <si>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</si>
  <si>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</si>
  <si>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</si>
  <si>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</si>
  <si>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</si>
  <si>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</si>
  <si>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</si>
  <si>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</si>
  <si>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</si>
  <si>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</si>
  <si>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</si>
  <si>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</si>
  <si>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</si>
  <si>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</si>
  <si>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</si>
  <si>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</si>
  <si>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</si>
  <si>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</si>
  <si>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</si>
  <si>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</si>
  <si>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</si>
  <si>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</si>
  <si>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</si>
  <si>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</si>
  <si>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</si>
  <si>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</si>
  <si>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</si>
  <si>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</si>
  <si>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</si>
  <si>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</si>
  <si>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</si>
  <si>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</si>
  <si>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</si>
  <si>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</si>
  <si>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</si>
  <si>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</si>
  <si>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</si>
  <si>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</si>
  <si>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</si>
  <si>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</si>
  <si>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</si>
  <si>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</si>
  <si>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</si>
  <si>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</si>
  <si>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</si>
  <si>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</si>
  <si>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</si>
  <si>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</si>
  <si>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</si>
  <si>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</si>
  <si>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</si>
  <si>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</si>
  <si>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</si>
  <si>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</si>
  <si>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</si>
  <si>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</si>
  <si>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</si>
  <si>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</si>
  <si>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</si>
  <si>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</si>
  <si>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</si>
  <si>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</si>
  <si>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</si>
  <si>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</si>
  <si>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</si>
  <si>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</si>
  <si>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</si>
  <si>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</si>
  <si>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</si>
  <si>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</si>
  <si>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</si>
  <si>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</si>
  <si>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</si>
  <si>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</si>
  <si>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</si>
  <si>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</si>
  <si>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</si>
  <si>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</si>
  <si>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</si>
  <si>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</si>
  <si>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</si>
  <si>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</si>
  <si>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</si>
  <si>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</si>
  <si>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</si>
  <si>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</si>
  <si>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</si>
  <si>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</si>
  <si>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</si>
  <si>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</si>
  <si>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</si>
  <si>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</si>
  <si>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</si>
  <si>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</si>
  <si>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</si>
  <si>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</si>
  <si>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</si>
  <si>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</si>
  <si>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</si>
  <si>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</si>
  <si>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</si>
  <si>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</si>
  <si>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</si>
  <si>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</si>
  <si>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</si>
  <si>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</si>
  <si>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</si>
  <si>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</si>
  <si>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</si>
  <si>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</si>
  <si>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</si>
  <si>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</si>
  <si>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</si>
  <si>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</si>
  <si>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</si>
  <si>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</si>
  <si>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</si>
  <si>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</si>
  <si>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</si>
  <si>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</si>
  <si>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</si>
  <si>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</si>
  <si>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</si>
  <si>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</si>
  <si>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</si>
  <si>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</si>
  <si>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</si>
  <si>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</si>
  <si>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</si>
  <si>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</si>
  <si>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</si>
  <si>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</si>
  <si>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</si>
  <si>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</si>
  <si>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</si>
  <si>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</si>
  <si>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</si>
  <si>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</si>
  <si>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</si>
  <si>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</si>
  <si>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</si>
  <si>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</si>
  <si>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</si>
  <si>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</si>
  <si>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</si>
  <si>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</si>
  <si>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</si>
  <si>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</si>
  <si>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</si>
  <si>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</si>
  <si>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</si>
  <si>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</si>
  <si>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</si>
  <si>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</si>
  <si>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</si>
  <si>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</si>
  <si>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</si>
  <si>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</si>
  <si>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</si>
  <si>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</si>
  <si>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</si>
  <si>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</si>
  <si>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</si>
  <si>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</si>
  <si>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</si>
  <si>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</si>
  <si>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</si>
  <si>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</si>
  <si>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</si>
  <si>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</si>
  <si>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</si>
  <si>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</si>
  <si>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</si>
  <si>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</si>
  <si>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</si>
  <si>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</si>
  <si>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</si>
  <si>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</si>
  <si>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</si>
  <si>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</si>
  <si>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</si>
  <si>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</si>
  <si>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</si>
  <si>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</si>
  <si>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</si>
  <si>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</si>
  <si>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</si>
  <si>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</si>
  <si>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</si>
  <si>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</si>
  <si>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</si>
  <si>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</si>
  <si>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</si>
  <si>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</si>
  <si>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</si>
  <si>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</si>
  <si>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</si>
  <si>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</si>
  <si>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</si>
  <si>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</si>
  <si>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</si>
  <si>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</si>
  <si>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</si>
  <si>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</si>
  <si>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</si>
  <si>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</si>
  <si>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</si>
  <si>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</si>
  <si>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</si>
  <si>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</si>
  <si>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</si>
  <si>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</si>
  <si>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</si>
  <si>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</si>
  <si>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</si>
  <si>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</si>
  <si>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</si>
  <si>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</si>
  <si>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</si>
  <si>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</si>
  <si>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</si>
  <si>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</si>
  <si>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</si>
  <si>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</si>
  <si>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</si>
  <si>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</si>
  <si>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</si>
  <si>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</si>
  <si>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</si>
  <si>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</si>
  <si>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</si>
  <si>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</si>
  <si>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</si>
  <si>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</si>
  <si>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</si>
  <si>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</si>
  <si>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</si>
  <si>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</si>
  <si>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</si>
  <si>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</si>
  <si>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</si>
  <si>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</si>
  <si>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</si>
  <si>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</si>
  <si>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</si>
  <si>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</si>
  <si>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</si>
  <si>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</si>
  <si>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</si>
  <si>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</si>
  <si>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</si>
  <si>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</si>
  <si>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</si>
  <si>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</si>
  <si>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</si>
  <si>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</si>
  <si>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</si>
  <si>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</si>
  <si>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</si>
  <si>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</si>
  <si>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</si>
  <si>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</si>
  <si>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</si>
  <si>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</si>
  <si>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</si>
  <si>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</si>
  <si>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</si>
  <si>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</si>
  <si>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</si>
  <si>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</si>
  <si>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</si>
  <si>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</si>
  <si>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</si>
  <si>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</si>
  <si>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</si>
  <si>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</si>
  <si>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</si>
  <si>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</si>
  <si>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</si>
  <si>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</si>
  <si>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</si>
  <si>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</si>
  <si>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</si>
  <si>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</si>
  <si>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</si>
  <si>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</si>
  <si>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</si>
  <si>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</si>
  <si>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</si>
  <si>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</si>
  <si>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</si>
  <si>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</si>
  <si>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</si>
  <si>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</si>
  <si>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</si>
  <si>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</si>
  <si>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</si>
  <si>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</si>
  <si>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</si>
  <si>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</si>
  <si>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</si>
  <si>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</si>
  <si>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</si>
  <si>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</si>
  <si>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</si>
  <si>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</si>
  <si>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</si>
  <si>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</si>
  <si>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</si>
  <si>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</si>
  <si>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</si>
  <si>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</si>
  <si>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</si>
  <si>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</si>
  <si>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</si>
  <si>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</si>
  <si>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</si>
  <si>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</si>
  <si>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</si>
  <si>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</si>
  <si>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</si>
  <si>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</si>
  <si>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</si>
  <si>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</si>
  <si>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</si>
  <si>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</si>
  <si>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</si>
  <si>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</si>
  <si>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</si>
  <si>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</si>
  <si>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</si>
  <si>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</si>
  <si>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</si>
  <si>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</si>
  <si>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</si>
  <si>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</si>
  <si>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</si>
  <si>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</si>
  <si>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</si>
  <si>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</si>
  <si>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</si>
  <si>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</si>
  <si>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</si>
  <si>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</si>
  <si>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</si>
  <si>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</si>
  <si>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</si>
  <si>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</si>
  <si>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</si>
  <si>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</si>
  <si>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</si>
  <si>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</si>
  <si>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</si>
  <si>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</si>
  <si>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</si>
  <si>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</si>
  <si>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</si>
  <si>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</si>
  <si>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</si>
  <si>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</si>
  <si>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</si>
  <si>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</si>
  <si>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</si>
  <si>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</si>
  <si>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</si>
  <si>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</si>
  <si>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</si>
  <si>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</si>
  <si>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</si>
  <si>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</si>
  <si>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</si>
  <si>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</si>
  <si>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</si>
  <si>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</si>
  <si>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</si>
  <si>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</si>
  <si>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</si>
  <si>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</si>
  <si>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</si>
  <si>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</si>
  <si>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</si>
  <si>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</si>
  <si>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</si>
  <si>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</si>
  <si>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</si>
  <si>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</si>
  <si>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</si>
  <si>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</si>
  <si>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</si>
  <si>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</si>
  <si>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</si>
  <si>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</si>
  <si>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</si>
  <si>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</si>
  <si>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</si>
  <si>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</si>
  <si>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</si>
  <si>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</si>
  <si>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</si>
  <si>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</si>
  <si>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</si>
  <si>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</si>
  <si>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</si>
  <si>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</si>
  <si>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</si>
  <si>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</si>
  <si>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</si>
  <si>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</si>
  <si>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</si>
  <si>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</si>
  <si>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</si>
  <si>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</si>
  <si>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</si>
  <si>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</si>
  <si>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</si>
  <si>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</si>
  <si>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</si>
  <si>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</si>
  <si>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</si>
  <si>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</si>
  <si>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</si>
  <si>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</si>
  <si>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</si>
  <si>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</si>
  <si>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</si>
  <si>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</si>
  <si>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</si>
  <si>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</si>
  <si>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</si>
  <si>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</si>
  <si>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</si>
  <si>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</si>
  <si>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</si>
  <si>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</si>
  <si>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</si>
  <si>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</si>
  <si>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</si>
  <si>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</si>
  <si>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</si>
  <si>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</si>
  <si>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</si>
  <si>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</si>
  <si>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</si>
  <si>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</si>
  <si>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</si>
  <si>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</si>
  <si>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</si>
  <si>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</si>
  <si>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</si>
  <si>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</si>
  <si>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</si>
  <si>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</si>
  <si>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</si>
  <si>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</si>
  <si>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</si>
  <si>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</si>
  <si>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</si>
  <si>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</si>
  <si>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</si>
  <si>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</si>
  <si>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</si>
  <si>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</si>
  <si>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</si>
  <si>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</si>
  <si>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</si>
  <si>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</si>
  <si>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</si>
  <si>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</si>
  <si>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</si>
  <si>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</si>
  <si>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</si>
  <si>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</si>
  <si>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</si>
  <si>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</si>
  <si>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</si>
  <si>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</si>
  <si>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</si>
  <si>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</si>
  <si>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</si>
  <si>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</si>
  <si>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</si>
  <si>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</si>
  <si>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</si>
  <si>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</si>
  <si>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</si>
  <si>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</si>
  <si>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</si>
  <si>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</si>
  <si>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</si>
  <si>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</si>
  <si>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</si>
  <si>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</si>
  <si>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</si>
  <si>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</si>
  <si>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</si>
  <si>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</si>
  <si>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</si>
  <si>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</si>
  <si>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</si>
  <si>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</si>
  <si>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</si>
  <si>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</si>
  <si>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</si>
  <si>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</si>
  <si>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</si>
  <si>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</si>
  <si>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</si>
  <si>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</si>
  <si>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</si>
  <si>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</si>
  <si>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</si>
  <si>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</si>
  <si>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</si>
  <si>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</si>
  <si>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</si>
  <si>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</si>
  <si>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</si>
  <si>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</si>
  <si>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</si>
  <si>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</si>
  <si>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</si>
  <si>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</si>
  <si>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</si>
  <si>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</si>
  <si>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</si>
  <si>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</si>
  <si>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</si>
  <si>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</si>
  <si>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</si>
  <si>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</si>
  <si>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</si>
  <si>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</si>
  <si>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</si>
  <si>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</si>
  <si>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</si>
  <si>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</si>
  <si>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</si>
  <si>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</si>
  <si>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</si>
  <si>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</si>
  <si>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</si>
  <si>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</si>
  <si>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</si>
  <si>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</si>
  <si>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</si>
  <si>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</si>
  <si>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</si>
  <si>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</si>
  <si>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</si>
  <si>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</si>
  <si>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</si>
  <si>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</si>
  <si>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</si>
  <si>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</si>
  <si>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</si>
  <si>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</si>
  <si>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</si>
  <si>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</si>
  <si>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</si>
  <si>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</si>
  <si>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</si>
  <si>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</si>
  <si>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</si>
  <si>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</si>
  <si>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</si>
  <si>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</si>
  <si>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</si>
  <si>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</si>
  <si>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</si>
  <si>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</si>
  <si>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</si>
  <si>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</si>
  <si>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</si>
  <si>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</si>
  <si>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</si>
  <si>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</si>
  <si>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</si>
  <si>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</si>
  <si>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</si>
  <si>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</si>
  <si>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</si>
  <si>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</si>
  <si>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</si>
  <si>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</si>
  <si>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</si>
  <si>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</si>
  <si>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</si>
  <si>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</si>
  <si>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</si>
  <si>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</si>
  <si>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</si>
  <si>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</si>
  <si>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</si>
  <si>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</si>
  <si>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</si>
  <si>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</si>
  <si>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</si>
  <si>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</si>
  <si>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</si>
  <si>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</si>
  <si>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</si>
  <si>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</si>
  <si>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</si>
  <si>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</si>
  <si>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</si>
  <si>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</si>
  <si>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</si>
  <si>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</si>
  <si>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</si>
  <si>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</si>
  <si>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</si>
  <si>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</si>
  <si>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</si>
  <si>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</si>
  <si>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</si>
  <si>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</si>
  <si>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</si>
  <si>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</si>
  <si>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</si>
  <si>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</si>
  <si>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</si>
  <si>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</si>
  <si>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</si>
  <si>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</si>
  <si>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</si>
  <si>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</si>
  <si>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</si>
  <si>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</si>
  <si>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</si>
  <si>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</si>
  <si>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</si>
  <si>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</si>
  <si>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</si>
  <si>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</si>
  <si>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</si>
  <si>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</si>
  <si>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</si>
  <si>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</si>
  <si>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</si>
  <si>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</si>
  <si>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</si>
  <si>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</si>
  <si>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</si>
  <si>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</si>
  <si>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</si>
  <si>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</si>
  <si>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</si>
  <si>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</si>
  <si>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</si>
  <si>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</si>
  <si>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</si>
  <si>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</si>
  <si>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</si>
  <si>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</si>
  <si>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</si>
  <si>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</si>
  <si>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</si>
  <si>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</si>
  <si>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</si>
  <si>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</si>
  <si>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</si>
  <si>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</si>
  <si>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</si>
  <si>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</si>
  <si>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</si>
  <si>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</si>
  <si>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</si>
  <si>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</si>
  <si>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</si>
  <si>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</si>
  <si>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</si>
  <si>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</si>
  <si>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</si>
  <si>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</si>
  <si>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</si>
  <si>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</si>
  <si>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</si>
  <si>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</si>
  <si>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</si>
  <si>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</si>
  <si>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</si>
  <si>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</si>
  <si>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</si>
  <si>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</si>
  <si>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</si>
  <si>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</si>
  <si>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</si>
  <si>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</si>
  <si>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</si>
  <si>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</si>
  <si>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</si>
  <si>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</si>
  <si>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</si>
  <si>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</si>
  <si>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</si>
  <si>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</si>
  <si>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</si>
  <si>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</si>
  <si>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</si>
  <si>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</si>
  <si>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</si>
  <si>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</si>
  <si>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</si>
  <si>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</si>
  <si>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</si>
  <si>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</si>
  <si>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</si>
  <si>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</si>
  <si>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</si>
  <si>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</si>
  <si>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</si>
  <si>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</si>
  <si>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</si>
  <si>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</si>
  <si>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</si>
  <si>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</si>
  <si>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</si>
  <si>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</si>
  <si>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</si>
  <si>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</si>
  <si>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</si>
  <si>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</si>
  <si>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</si>
  <si>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</si>
  <si>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</si>
  <si>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</si>
  <si>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</si>
  <si>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</si>
  <si>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</si>
  <si>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</si>
  <si>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</si>
  <si>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</si>
  <si>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</si>
  <si>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</si>
  <si>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</si>
  <si>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</si>
  <si>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</si>
  <si>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</si>
  <si>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</si>
  <si>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</si>
  <si>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</si>
  <si>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</si>
  <si>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</si>
  <si>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</si>
  <si>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</si>
  <si>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</si>
  <si>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</si>
  <si>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</si>
  <si>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</si>
  <si>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</si>
  <si>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</si>
  <si>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</si>
  <si>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</si>
  <si>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</si>
  <si>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</si>
  <si>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</si>
  <si>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</si>
  <si>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</si>
  <si>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</si>
  <si>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</si>
  <si>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</si>
  <si>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</si>
  <si>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</si>
  <si>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</si>
  <si>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</si>
  <si>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</si>
  <si>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</si>
  <si>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</si>
  <si>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</si>
  <si>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</si>
  <si>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</si>
  <si>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</si>
  <si>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</si>
  <si>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</si>
  <si>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</si>
  <si>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</si>
  <si>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</si>
  <si>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</si>
  <si>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</si>
  <si>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</si>
  <si>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</si>
  <si>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</si>
  <si>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</si>
  <si>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</si>
  <si>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</si>
  <si>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</si>
  <si>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</si>
  <si>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</si>
  <si>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</si>
  <si>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</si>
  <si>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</si>
  <si>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</si>
  <si>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</si>
  <si>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</si>
  <si>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</si>
  <si>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</si>
  <si>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</si>
  <si>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</si>
  <si>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</si>
  <si>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</si>
  <si>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</si>
  <si>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</si>
  <si>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</si>
  <si>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</si>
  <si>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</si>
  <si>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</si>
  <si>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</si>
  <si>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</si>
  <si>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</si>
  <si>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</si>
  <si>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</si>
  <si>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</si>
  <si>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</si>
  <si>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</si>
  <si>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</si>
  <si>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</si>
  <si>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</si>
  <si>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</si>
  <si>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</si>
  <si>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</si>
  <si>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</si>
  <si>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</si>
  <si>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</si>
  <si>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</si>
  <si>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</si>
  <si>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</si>
  <si>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</si>
  <si>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</si>
  <si>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</si>
  <si>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</si>
  <si>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</si>
  <si>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</si>
  <si>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</si>
  <si>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</si>
  <si>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</si>
  <si>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</si>
  <si>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</si>
  <si>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</si>
  <si>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</si>
  <si>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</si>
  <si>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</si>
  <si>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</si>
  <si>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</si>
  <si>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</si>
  <si>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</si>
  <si>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</si>
  <si>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</si>
  <si>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</si>
  <si>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</si>
  <si>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</si>
  <si>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</si>
  <si>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</si>
  <si>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</si>
  <si>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</si>
  <si>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</si>
  <si>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</si>
  <si>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</si>
  <si>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</si>
  <si>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</si>
  <si>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</si>
  <si>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</si>
  <si>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</si>
  <si>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</si>
  <si>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</si>
  <si>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</si>
  <si>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</si>
  <si>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</si>
  <si>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</si>
  <si>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</si>
  <si>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</si>
  <si>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</si>
  <si>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</si>
  <si>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</si>
  <si>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</si>
  <si>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</si>
  <si>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</si>
  <si>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</si>
  <si>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</si>
  <si>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</si>
  <si>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</si>
  <si>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</si>
  <si>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</si>
  <si>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</si>
  <si>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</si>
  <si>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</si>
  <si>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</si>
  <si>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</si>
  <si>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</si>
  <si>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</si>
  <si>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</si>
  <si>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</si>
  <si>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</si>
  <si>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</si>
  <si>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</si>
  <si>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</si>
  <si>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</si>
  <si>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</si>
  <si>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</si>
  <si>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</si>
  <si>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</si>
  <si>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</si>
  <si>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</si>
  <si>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</si>
  <si>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</si>
  <si>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</si>
  <si>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</si>
  <si>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</si>
  <si>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</si>
  <si>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</si>
  <si>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</si>
  <si>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</si>
  <si>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</si>
  <si>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</si>
  <si>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</si>
  <si>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</si>
  <si>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</si>
  <si>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</si>
  <si>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</si>
  <si>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</si>
  <si>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</si>
  <si>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</si>
  <si>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</si>
  <si>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</si>
  <si>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</si>
  <si>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</si>
  <si>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</si>
  <si>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</si>
  <si>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</si>
  <si>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</si>
  <si>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</si>
  <si>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</si>
  <si>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</si>
  <si>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</si>
  <si>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</si>
  <si>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</si>
  <si>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</si>
  <si>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</si>
  <si>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</si>
  <si>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</si>
  <si>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</si>
  <si>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</si>
  <si>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</si>
  <si>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</si>
  <si>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</si>
  <si>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</si>
  <si>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</si>
  <si>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</si>
  <si>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</si>
  <si>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</si>
  <si>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</si>
  <si>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</si>
  <si>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</si>
  <si>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</si>
  <si>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</si>
  <si>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</si>
  <si>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</si>
  <si>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</si>
  <si>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</si>
  <si>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</si>
  <si>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</si>
  <si>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</si>
  <si>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</si>
  <si>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</si>
  <si>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</si>
  <si>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</si>
  <si>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</si>
  <si>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</si>
  <si>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</si>
  <si>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</si>
  <si>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</si>
  <si>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</si>
  <si>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</si>
  <si>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</si>
  <si>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</si>
  <si>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</si>
  <si>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</si>
  <si>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</si>
  <si>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</si>
  <si>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</si>
  <si>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</si>
  <si>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</si>
  <si>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</si>
  <si>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</si>
  <si>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</si>
  <si>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</si>
  <si>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</si>
  <si>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</si>
  <si>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</si>
  <si>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</si>
  <si>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</si>
  <si>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</si>
  <si>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</si>
  <si>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</si>
  <si>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</si>
  <si>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</si>
  <si>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</si>
  <si>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</si>
  <si>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</si>
  <si>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</si>
  <si>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</si>
  <si>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</si>
  <si>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</si>
  <si>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</si>
  <si>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</si>
  <si>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</si>
  <si>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</si>
  <si>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</si>
  <si>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</si>
  <si>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</si>
  <si>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</si>
  <si>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</si>
  <si>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</si>
  <si>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</si>
  <si>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</si>
  <si>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</si>
  <si>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</si>
  <si>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</si>
  <si>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</si>
  <si>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</si>
  <si>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</si>
  <si>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</si>
  <si>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</si>
  <si>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</si>
  <si>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</si>
  <si>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</si>
  <si>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</si>
  <si>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</si>
  <si>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</si>
  <si>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</si>
  <si>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</si>
  <si>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</si>
  <si>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</si>
  <si>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</si>
  <si>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</si>
  <si>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</si>
  <si>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</si>
  <si>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</si>
  <si>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</si>
  <si>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</si>
  <si>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</si>
  <si>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</si>
  <si>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</si>
  <si>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</si>
  <si>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</si>
  <si>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</si>
  <si>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</si>
  <si>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</si>
  <si>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</si>
  <si>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</si>
  <si>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</si>
  <si>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</si>
  <si>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</si>
  <si>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</si>
  <si>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</si>
  <si>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</si>
  <si>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</si>
  <si>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</si>
  <si>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</si>
  <si>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</si>
  <si>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</si>
  <si>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</si>
  <si>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</si>
  <si>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</si>
  <si>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</si>
  <si>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</si>
  <si>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</si>
  <si>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</si>
  <si>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</si>
  <si>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</si>
  <si>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</si>
  <si>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</si>
  <si>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</si>
  <si>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</si>
  <si>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</si>
  <si>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</si>
  <si>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</si>
  <si>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</si>
  <si>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</si>
  <si>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</si>
  <si>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</si>
  <si>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</si>
  <si>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</si>
  <si>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</si>
  <si>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</si>
  <si>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</si>
  <si>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</si>
  <si>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</si>
  <si>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</si>
  <si>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</si>
  <si>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</si>
  <si>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</si>
  <si>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</si>
  <si>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</si>
  <si>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</si>
  <si>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</si>
  <si>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</si>
  <si>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</si>
  <si>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</si>
  <si>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</si>
  <si>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</si>
  <si>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</si>
  <si>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</si>
  <si>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</si>
  <si>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</si>
  <si>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</si>
  <si>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</si>
  <si>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</si>
  <si>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</si>
  <si>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</si>
  <si>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</si>
  <si>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</si>
  <si>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</si>
  <si>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</si>
  <si>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</si>
  <si>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</si>
  <si>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</si>
  <si>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</si>
  <si>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</si>
  <si>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</si>
  <si>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</si>
  <si>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</si>
  <si>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</si>
  <si>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</si>
  <si>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</si>
  <si>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</si>
  <si>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</si>
  <si>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</si>
  <si>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</si>
  <si>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</si>
  <si>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</si>
  <si>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</si>
  <si>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</si>
  <si>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</si>
  <si>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</si>
  <si>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</si>
  <si>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</si>
  <si>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</si>
  <si>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</si>
  <si>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</si>
  <si>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</si>
  <si>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</si>
  <si>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</si>
  <si>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</si>
  <si>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</si>
  <si>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</si>
  <si>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</si>
  <si>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</si>
  <si>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</si>
  <si>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</si>
  <si>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</si>
  <si>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</si>
  <si>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</si>
  <si>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</si>
  <si>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</si>
  <si>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</si>
  <si>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</si>
  <si>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</si>
  <si>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</si>
  <si>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</si>
  <si>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</si>
  <si>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</si>
  <si>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</si>
  <si>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</si>
  <si>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</si>
  <si>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</si>
  <si>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</si>
  <si>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</si>
  <si>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</si>
  <si>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</si>
  <si>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</si>
  <si>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</si>
  <si>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</si>
  <si>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</si>
  <si>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</si>
  <si>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</si>
  <si>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</si>
  <si>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</si>
  <si>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</si>
  <si>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</si>
  <si>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</si>
  <si>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</si>
  <si>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</si>
  <si>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</si>
  <si>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</si>
  <si>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</si>
  <si>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</si>
  <si>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</si>
  <si>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</si>
  <si>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</si>
  <si>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</si>
  <si>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</si>
  <si>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</si>
  <si>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</si>
  <si>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</si>
  <si>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</si>
  <si>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</si>
  <si>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</si>
  <si>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</si>
  <si>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</si>
  <si>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</si>
  <si>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</si>
  <si>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</si>
  <si>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</si>
  <si>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</si>
  <si>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</si>
  <si>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</si>
  <si>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</si>
  <si>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</si>
  <si>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</si>
  <si>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</si>
  <si>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</si>
  <si>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</si>
  <si>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</si>
  <si>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</si>
  <si>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</si>
  <si>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</si>
  <si>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</si>
  <si>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</si>
  <si>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</si>
  <si>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</si>
  <si>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</si>
  <si>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</si>
  <si>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</si>
  <si>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</si>
  <si>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</si>
  <si>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</si>
  <si>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</si>
  <si>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</si>
  <si>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</si>
  <si>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</si>
  <si>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</si>
  <si>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</si>
  <si>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</si>
  <si>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</si>
  <si>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</si>
  <si>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</si>
  <si>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</si>
  <si>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</si>
  <si>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</si>
  <si>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</si>
  <si>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</si>
  <si>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</si>
  <si>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</si>
  <si>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</si>
  <si>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</si>
  <si>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</si>
  <si>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</si>
  <si>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</si>
  <si>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</si>
  <si>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</si>
  <si>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</si>
  <si>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</si>
  <si>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</si>
  <si>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</si>
  <si>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</si>
  <si>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</si>
  <si>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</si>
  <si>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</si>
  <si>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</si>
  <si>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</si>
  <si>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</si>
  <si>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</si>
  <si>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</si>
  <si>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</si>
  <si>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</si>
  <si>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</si>
  <si>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</si>
  <si>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</si>
  <si>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</si>
  <si>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</si>
  <si>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</si>
  <si>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</si>
  <si>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</si>
  <si>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</si>
  <si>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</si>
  <si>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</si>
  <si>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</si>
  <si>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</si>
  <si>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</si>
  <si>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</si>
  <si>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</si>
  <si>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</si>
  <si>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</si>
  <si>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</si>
  <si>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</si>
  <si>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</si>
  <si>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</si>
  <si>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</si>
  <si>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</si>
  <si>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</si>
  <si>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</si>
  <si>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</si>
  <si>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</si>
  <si>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</si>
  <si>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</si>
  <si>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</si>
  <si>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</si>
  <si>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</si>
  <si>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</si>
  <si>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</si>
  <si>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</si>
  <si>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</si>
  <si>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</si>
  <si>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</si>
  <si>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</si>
  <si>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</si>
  <si>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</si>
  <si>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</si>
  <si>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</si>
  <si>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</si>
  <si>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</si>
  <si>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</si>
  <si>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</si>
  <si>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</si>
  <si>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</si>
  <si>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</si>
  <si>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</si>
  <si>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</si>
  <si>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</si>
  <si>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</si>
  <si>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</si>
  <si>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</si>
  <si>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</si>
  <si>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</si>
  <si>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</si>
  <si>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</si>
  <si>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</si>
  <si>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</si>
  <si>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</si>
  <si>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</si>
  <si>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</si>
  <si>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</si>
  <si>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</si>
  <si>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</si>
  <si>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</si>
  <si>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</si>
  <si>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</si>
  <si>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</si>
  <si>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</si>
  <si>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</si>
  <si>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</si>
  <si>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</si>
  <si>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</si>
  <si>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</si>
  <si>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</si>
  <si>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</si>
  <si>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</si>
  <si>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</si>
  <si>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</si>
  <si>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</si>
  <si>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</si>
  <si>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</si>
  <si>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</si>
  <si>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</si>
  <si>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</si>
  <si>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</si>
  <si>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</si>
  <si>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</si>
  <si>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</si>
  <si>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</si>
  <si>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</si>
  <si>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</si>
  <si>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</si>
  <si>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</si>
  <si>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</si>
  <si>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</si>
  <si>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</si>
  <si>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</si>
  <si>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</si>
  <si>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</si>
  <si>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</si>
  <si>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</si>
  <si>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</si>
  <si>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</si>
  <si>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</si>
  <si>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</si>
  <si>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</si>
  <si>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</si>
  <si>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</si>
  <si>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</si>
  <si>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</si>
  <si>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</si>
  <si>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</si>
  <si>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</si>
  <si>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</si>
  <si>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</si>
  <si>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</si>
  <si>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</si>
  <si>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</si>
  <si>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</si>
  <si>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</si>
  <si>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</si>
  <si>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</si>
  <si>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</si>
  <si>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</si>
  <si>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</si>
  <si>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</si>
  <si>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</si>
  <si>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</si>
  <si>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</si>
  <si>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</si>
  <si>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</si>
  <si>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</si>
  <si>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</si>
  <si>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</si>
  <si>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</si>
  <si>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</si>
  <si>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</si>
  <si>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</si>
  <si>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</si>
  <si>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</si>
  <si>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</si>
  <si>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</si>
  <si>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</si>
  <si>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</si>
  <si>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</si>
  <si>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</si>
  <si>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</si>
  <si>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</si>
  <si>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</si>
  <si>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</si>
  <si>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</si>
  <si>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</si>
  <si>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</si>
  <si>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</si>
  <si>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</si>
  <si>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</si>
  <si>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</si>
  <si>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</si>
  <si>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</si>
  <si>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</si>
  <si>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</si>
  <si>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</si>
  <si>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</si>
  <si>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</si>
  <si>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</si>
  <si>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</si>
  <si>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</si>
  <si>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</si>
  <si>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</si>
  <si>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</si>
  <si>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</si>
  <si>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</si>
  <si>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</si>
  <si>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</si>
  <si>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</si>
  <si>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</si>
  <si>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</si>
  <si>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</si>
  <si>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</si>
  <si>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</si>
  <si>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</si>
  <si>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</si>
  <si>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</si>
  <si>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</si>
  <si>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</si>
  <si>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</si>
  <si>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</si>
  <si>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</si>
  <si>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</si>
  <si>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</si>
  <si>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</si>
  <si>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</si>
  <si>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</si>
  <si>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</si>
  <si>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</si>
  <si>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</si>
  <si>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</si>
  <si>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</si>
  <si>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</si>
  <si>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</si>
  <si>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</si>
  <si>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</si>
  <si>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</si>
  <si>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</si>
  <si>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</si>
  <si>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</si>
  <si>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</si>
  <si>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</si>
  <si>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</si>
  <si>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</si>
  <si>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</si>
  <si>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</si>
  <si>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</si>
  <si>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</si>
  <si>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</si>
  <si>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</si>
  <si>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</si>
  <si>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</si>
  <si>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</si>
  <si>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</si>
  <si>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</si>
  <si>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</si>
  <si>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</si>
  <si>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</si>
  <si>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</si>
  <si>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</si>
  <si>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</si>
  <si>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</si>
  <si>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</si>
  <si>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</si>
  <si>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</si>
  <si>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</si>
  <si>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</si>
  <si>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</si>
  <si>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</si>
  <si>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</si>
  <si>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</si>
  <si>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</si>
  <si>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</si>
  <si>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</si>
  <si>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</si>
  <si>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</si>
  <si>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</si>
  <si>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</si>
  <si>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</si>
  <si>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</si>
  <si>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</si>
  <si>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</si>
  <si>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</si>
  <si>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</si>
  <si>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</si>
  <si>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</si>
  <si>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</si>
  <si>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</si>
  <si>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</si>
  <si>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</si>
  <si>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</si>
  <si>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</si>
  <si>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</si>
  <si>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</si>
  <si>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</si>
  <si>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</si>
  <si>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</si>
  <si>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</si>
  <si>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</si>
  <si>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</si>
  <si>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</si>
  <si>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</si>
  <si>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</si>
  <si>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</si>
  <si>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</si>
  <si>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</si>
  <si>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</si>
  <si>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</si>
  <si>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</si>
  <si>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</si>
  <si>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</si>
  <si>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</si>
  <si>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</si>
  <si>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</si>
  <si>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</si>
  <si>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</si>
  <si>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</si>
  <si>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</si>
  <si>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</si>
  <si>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</si>
  <si>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</si>
  <si>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</si>
  <si>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</si>
  <si>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</si>
  <si>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</si>
  <si>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</si>
  <si>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</si>
  <si>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</si>
  <si>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</si>
  <si>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</si>
  <si>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</si>
  <si>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</si>
  <si>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</si>
  <si>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</si>
  <si>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</si>
  <si>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</si>
  <si>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</si>
  <si>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</si>
  <si>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</si>
  <si>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</si>
  <si>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</si>
  <si>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</si>
  <si>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</si>
  <si>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</si>
  <si>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</si>
  <si>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</si>
  <si>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</si>
  <si>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</si>
  <si>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</si>
  <si>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</si>
  <si>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</si>
  <si>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</si>
  <si>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</si>
  <si>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</si>
  <si>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</si>
  <si>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</si>
  <si>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</si>
  <si>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</si>
  <si>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</si>
  <si>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</si>
  <si>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</si>
  <si>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</si>
  <si>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</si>
  <si>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</si>
  <si>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</si>
  <si>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</si>
  <si>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</si>
  <si>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</si>
  <si>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</si>
  <si>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</si>
  <si>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</si>
  <si>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</si>
  <si>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</si>
  <si>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</si>
  <si>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</si>
  <si>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</si>
  <si>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</si>
  <si>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</si>
  <si>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</si>
  <si>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</si>
  <si>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</si>
  <si>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</si>
  <si>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</si>
  <si>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</si>
  <si>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</si>
  <si>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</si>
  <si>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</si>
  <si>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</si>
  <si>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</si>
  <si>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</si>
  <si>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</si>
  <si>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</si>
  <si>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</si>
  <si>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</si>
  <si>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</si>
  <si>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</si>
  <si>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</si>
  <si>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</si>
  <si>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</si>
  <si>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</si>
  <si>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</si>
  <si>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</si>
  <si>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</si>
  <si>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</si>
  <si>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</si>
  <si>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</si>
  <si>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</si>
  <si>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</si>
  <si>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</si>
  <si>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</si>
  <si>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</si>
  <si>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</si>
  <si>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</si>
  <si>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</si>
  <si>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</si>
  <si>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</si>
  <si>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</si>
  <si>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</si>
  <si>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</si>
  <si>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</si>
  <si>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</si>
  <si>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</si>
  <si>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</si>
  <si>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</si>
  <si>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</si>
  <si>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</si>
  <si>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</si>
  <si>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</si>
  <si>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</si>
  <si>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</si>
  <si>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</si>
  <si>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</si>
  <si>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</si>
  <si>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</si>
  <si>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</si>
  <si>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</si>
  <si>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</si>
  <si>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</si>
  <si>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</si>
  <si>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</si>
  <si>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</si>
  <si>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</si>
  <si>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</si>
  <si>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</si>
  <si>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</si>
  <si>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</si>
  <si>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</si>
  <si>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</si>
  <si>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</si>
  <si>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</si>
  <si>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</si>
  <si>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</si>
  <si>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</si>
  <si>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</si>
  <si>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</si>
  <si>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</si>
  <si>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</si>
  <si>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</si>
  <si>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</si>
  <si>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</si>
  <si>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</si>
  <si>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</si>
  <si>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</si>
  <si>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</si>
  <si>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</si>
  <si>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</si>
  <si>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</si>
  <si>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</si>
  <si>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</si>
  <si>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</si>
  <si>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</si>
  <si>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</si>
  <si>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</si>
  <si>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</si>
  <si>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</si>
  <si>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</si>
  <si>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</si>
  <si>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</si>
  <si>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</si>
  <si>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</si>
  <si>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</si>
  <si>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</si>
  <si>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</si>
  <si>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</si>
  <si>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</si>
  <si>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</si>
  <si>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</si>
  <si>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</si>
  <si>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</si>
  <si>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</si>
  <si>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</si>
  <si>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</si>
  <si>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</si>
  <si>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</si>
  <si>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</si>
  <si>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</si>
  <si>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</si>
  <si>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</si>
  <si>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</si>
  <si>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</si>
  <si>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</si>
  <si>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</si>
  <si>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</si>
  <si>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</si>
  <si>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</si>
  <si>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</si>
  <si>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</si>
  <si>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</si>
  <si>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</si>
  <si>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</si>
  <si>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</si>
  <si>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</si>
  <si>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</si>
  <si>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</si>
  <si>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</si>
  <si>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</si>
  <si>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</si>
  <si>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</si>
  <si>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</si>
  <si>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</si>
  <si>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</si>
  <si>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</si>
  <si>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</si>
  <si>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</si>
  <si>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</si>
  <si>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</si>
  <si>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</si>
  <si>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</si>
  <si>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</si>
  <si>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</si>
  <si>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</si>
  <si>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</si>
  <si>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</si>
  <si>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</si>
  <si>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</si>
  <si>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</si>
  <si>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</si>
  <si>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</si>
  <si>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</si>
  <si>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</si>
  <si>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</si>
  <si>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</si>
  <si>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</si>
  <si>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</si>
  <si>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</si>
  <si>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</si>
  <si>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</si>
  <si>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</si>
  <si>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</si>
  <si>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</si>
  <si>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</si>
  <si>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</si>
  <si>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</si>
  <si>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</si>
  <si>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</si>
  <si>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</si>
  <si>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</si>
  <si>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</si>
  <si>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</si>
  <si>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</si>
  <si>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</si>
  <si>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</si>
  <si>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</si>
  <si>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</si>
  <si>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</si>
  <si>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</si>
  <si>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</si>
  <si>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</si>
  <si>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</si>
  <si>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</si>
  <si>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</si>
  <si>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</si>
  <si>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</si>
  <si>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</si>
  <si>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</si>
  <si>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</si>
  <si>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</si>
  <si>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</si>
  <si>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</si>
  <si>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</si>
  <si>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</si>
  <si>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</si>
  <si>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</si>
  <si>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</si>
  <si>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</si>
  <si>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</si>
  <si>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</si>
  <si>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</si>
  <si>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</si>
  <si>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</si>
  <si>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</si>
  <si>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</si>
  <si>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</si>
  <si>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</si>
  <si>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</si>
  <si>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</si>
  <si>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</si>
  <si>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</si>
  <si>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</si>
  <si>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</si>
  <si>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</si>
  <si>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</si>
  <si>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</si>
  <si>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</si>
  <si>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</si>
  <si>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</si>
  <si>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</si>
  <si>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</si>
  <si>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</si>
  <si>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</si>
  <si>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</si>
  <si>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</si>
  <si>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</si>
  <si>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</si>
  <si>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</si>
  <si>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</si>
  <si>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</si>
  <si>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</si>
  <si>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</si>
  <si>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</si>
  <si>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</si>
  <si>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</si>
  <si>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</si>
  <si>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</si>
  <si>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</si>
  <si>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</si>
  <si>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</si>
  <si>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</si>
  <si>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</si>
  <si>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</si>
  <si>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</si>
  <si>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</si>
  <si>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</si>
  <si>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</si>
  <si>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</si>
  <si>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</si>
  <si>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</si>
  <si>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</si>
  <si>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</si>
  <si>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</si>
  <si>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</si>
  <si>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</si>
  <si>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</si>
  <si>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</si>
  <si>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</si>
  <si>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</si>
  <si>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</si>
  <si>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</si>
  <si>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</si>
  <si>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</si>
  <si>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</si>
  <si>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</si>
  <si>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</si>
  <si>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</si>
  <si>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</si>
  <si>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</si>
  <si>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</si>
  <si>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</si>
  <si>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</si>
  <si>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</si>
  <si>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</si>
  <si>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</si>
  <si>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</si>
  <si>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</si>
  <si>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</si>
  <si>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</si>
  <si>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</si>
  <si>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</si>
  <si>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</si>
  <si>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</si>
  <si>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</si>
  <si>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</si>
  <si>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</si>
  <si>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</si>
  <si>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</si>
  <si>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</si>
  <si>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</si>
  <si>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</si>
  <si>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</si>
  <si>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</si>
  <si>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</si>
  <si>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</si>
  <si>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</si>
  <si>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</si>
  <si>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</si>
  <si>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</si>
  <si>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</si>
  <si>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</si>
  <si>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</si>
  <si>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</si>
  <si>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</si>
  <si>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</si>
  <si>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</si>
  <si>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</si>
  <si>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</si>
  <si>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</si>
  <si>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</si>
  <si>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</si>
  <si>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</si>
  <si>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</si>
  <si>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</si>
  <si>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</si>
  <si>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</si>
  <si>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</si>
  <si>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</si>
  <si>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</si>
  <si>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</si>
  <si>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</si>
  <si>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</si>
  <si>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</si>
  <si>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</si>
  <si>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</si>
  <si>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</si>
  <si>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</si>
  <si>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</si>
  <si>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</si>
  <si>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</si>
  <si>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</si>
  <si>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</si>
  <si>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</si>
  <si>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</si>
  <si>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</si>
  <si>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</si>
  <si>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</si>
  <si>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</si>
  <si>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</si>
  <si>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</si>
  <si>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</si>
  <si>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</si>
  <si>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</si>
  <si>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</si>
  <si>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</si>
  <si>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</si>
  <si>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</si>
  <si>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</si>
  <si>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</si>
  <si>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</si>
  <si>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</si>
  <si>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</si>
  <si>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</si>
  <si>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</si>
  <si>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</si>
  <si>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</si>
  <si>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</si>
  <si>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</si>
  <si>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</si>
  <si>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</si>
  <si>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</si>
  <si>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</si>
  <si>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</si>
  <si>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</si>
  <si>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</si>
  <si>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</si>
  <si>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</si>
  <si>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</si>
  <si>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</si>
  <si>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</si>
  <si>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</si>
  <si>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</si>
  <si>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</si>
  <si>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</si>
  <si>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</si>
  <si>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</si>
  <si>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</si>
  <si>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</si>
  <si>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</si>
  <si>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</si>
  <si>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</si>
  <si>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</si>
  <si>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</si>
  <si>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</si>
  <si>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</si>
  <si>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</si>
  <si>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</si>
  <si>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</si>
  <si>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</si>
  <si>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</si>
  <si>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</si>
  <si>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</si>
  <si>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</si>
  <si>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</si>
  <si>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</si>
  <si>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</si>
  <si>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</si>
  <si>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</si>
  <si>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</si>
  <si>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</si>
  <si>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</si>
  <si>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</si>
  <si>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</si>
  <si>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</si>
  <si>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</si>
  <si>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</si>
  <si>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</si>
  <si>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</si>
  <si>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</si>
  <si>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</si>
  <si>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</si>
  <si>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</si>
  <si>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</si>
  <si>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</si>
  <si>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</si>
  <si>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</si>
  <si>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</si>
  <si>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</si>
  <si>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</si>
  <si>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</si>
  <si>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</si>
  <si>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</si>
  <si>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</si>
  <si>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</si>
  <si>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</si>
  <si>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</si>
  <si>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</si>
  <si>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</si>
  <si>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</si>
  <si>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</si>
  <si>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</si>
  <si>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</si>
  <si>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</si>
  <si>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</si>
  <si>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</si>
  <si>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</si>
  <si>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</si>
  <si>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</si>
  <si>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</si>
  <si>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</si>
  <si>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</si>
  <si>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</si>
  <si>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</si>
  <si>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</si>
  <si>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</si>
  <si>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</si>
  <si>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</si>
  <si>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</si>
  <si>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</si>
  <si>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</si>
  <si>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</si>
  <si>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</si>
  <si>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</si>
  <si>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</si>
  <si>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</si>
  <si>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</si>
  <si>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</si>
  <si>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</si>
  <si>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</si>
  <si>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</si>
  <si>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</si>
  <si>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</si>
  <si>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</si>
  <si>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</si>
  <si>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</si>
  <si>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</si>
  <si>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</si>
  <si>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</si>
  <si>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</si>
  <si>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</si>
  <si>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</si>
  <si>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</si>
  <si>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</si>
  <si>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</si>
  <si>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</si>
  <si>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</si>
  <si>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</si>
  <si>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</si>
  <si>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</si>
  <si>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</si>
  <si>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</si>
  <si>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</si>
  <si>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</si>
  <si>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</si>
  <si>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</si>
  <si>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</si>
  <si>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</si>
  <si>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</si>
  <si>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</si>
  <si>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</si>
  <si>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</si>
  <si>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</si>
  <si>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</si>
  <si>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</si>
  <si>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</si>
  <si>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</si>
  <si>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</si>
  <si>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</si>
  <si>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</si>
  <si>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</si>
  <si>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</si>
  <si>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</si>
  <si>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</si>
  <si>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</si>
  <si>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</si>
  <si>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</si>
  <si>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</si>
  <si>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</si>
  <si>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</si>
  <si>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</si>
  <si>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</si>
  <si>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</si>
  <si>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</si>
  <si>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</si>
  <si>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</si>
  <si>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</si>
  <si>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</si>
  <si>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</si>
  <si>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</si>
  <si>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</si>
  <si>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</si>
  <si>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</si>
  <si>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</si>
  <si>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</si>
  <si>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</si>
  <si>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</si>
  <si>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</si>
  <si>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</si>
  <si>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</si>
  <si>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</si>
  <si>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</si>
  <si>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</si>
  <si>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</si>
  <si>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</si>
  <si>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</si>
  <si>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</si>
  <si>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</si>
  <si>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</si>
  <si>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</si>
  <si>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</si>
  <si>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</si>
  <si>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</si>
  <si>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</si>
  <si>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</si>
  <si>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</si>
  <si>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</si>
  <si>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</si>
  <si>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</si>
  <si>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</si>
  <si>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</si>
  <si>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</si>
  <si>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</si>
  <si>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</si>
  <si>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</si>
  <si>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</si>
  <si>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</si>
  <si>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</si>
  <si>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</si>
  <si>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</si>
  <si>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</si>
  <si>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</si>
  <si>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</si>
  <si>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</si>
  <si>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</si>
  <si>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</si>
  <si>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</si>
  <si>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</si>
  <si>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</si>
  <si>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</si>
  <si>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</si>
  <si>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</si>
  <si>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</si>
  <si>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</si>
  <si>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</si>
  <si>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</si>
  <si>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</si>
  <si>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</si>
  <si>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</si>
  <si>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</si>
  <si>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</si>
  <si>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</si>
  <si>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</si>
  <si>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</si>
  <si>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</si>
  <si>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</si>
  <si>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</si>
  <si>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</si>
  <si>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</si>
  <si>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</si>
  <si>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</si>
  <si>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</si>
  <si>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</si>
  <si>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</si>
  <si>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</si>
  <si>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</si>
  <si>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</si>
  <si>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</si>
  <si>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</si>
  <si>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</si>
  <si>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</si>
  <si>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</si>
  <si>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</si>
  <si>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</si>
  <si>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</si>
  <si>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</si>
  <si>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</si>
  <si>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</si>
  <si>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</si>
  <si>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</si>
  <si>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</si>
  <si>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</si>
  <si>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</si>
  <si>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</si>
  <si>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</si>
  <si>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</si>
  <si>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</si>
  <si>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</si>
  <si>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</si>
  <si>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</si>
  <si>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</si>
  <si>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</si>
  <si>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</si>
  <si>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</si>
  <si>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</si>
  <si>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</si>
  <si>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</si>
  <si>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</si>
  <si>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</si>
  <si>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</si>
  <si>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</si>
  <si>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</si>
  <si>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</si>
  <si>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</si>
  <si>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</si>
  <si>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</si>
  <si>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</si>
  <si>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</si>
  <si>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</si>
  <si>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</si>
  <si>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</si>
  <si>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</si>
  <si>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</si>
  <si>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</si>
  <si>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</si>
  <si>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</si>
  <si>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</si>
  <si>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</si>
  <si>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</si>
  <si>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</si>
  <si>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</si>
  <si>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</si>
  <si>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</si>
  <si>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</si>
  <si>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</si>
  <si>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</si>
  <si>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</si>
  <si>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</si>
  <si>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</si>
  <si>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</si>
  <si>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</si>
  <si>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</si>
  <si>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</si>
  <si>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</si>
  <si>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</si>
  <si>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</si>
  <si>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</si>
  <si>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</si>
  <si>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</si>
  <si>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</si>
  <si>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</si>
  <si>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</si>
  <si>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</si>
  <si>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</si>
  <si>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</si>
  <si>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</si>
  <si>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</si>
  <si>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</si>
  <si>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</si>
  <si>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</si>
  <si>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</si>
  <si>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</si>
  <si>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</si>
  <si>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</si>
  <si>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</si>
  <si>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</si>
  <si>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</si>
  <si>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</si>
  <si>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</si>
  <si>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</si>
  <si>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</si>
  <si>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</si>
  <si>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</si>
  <si>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</si>
  <si>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</si>
  <si>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</si>
  <si>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</si>
  <si>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</si>
  <si>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</si>
  <si>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</si>
  <si>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</si>
  <si>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</si>
  <si>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</si>
  <si>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</si>
  <si>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</si>
  <si>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</si>
  <si>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</si>
  <si>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</si>
  <si>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</si>
  <si>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</si>
  <si>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</si>
  <si>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</si>
  <si>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</si>
  <si>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</si>
  <si>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</si>
  <si>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</si>
  <si>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</si>
  <si>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</si>
  <si>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</si>
  <si>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</si>
  <si>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</si>
  <si>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</si>
  <si>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</si>
  <si>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</si>
  <si>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</si>
  <si>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</si>
  <si>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</si>
  <si>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</si>
  <si>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</si>
  <si>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</si>
  <si>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</si>
  <si>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</si>
  <si>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</si>
  <si>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</si>
  <si>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</si>
  <si>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</si>
  <si>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</si>
  <si>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</si>
  <si>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</si>
  <si>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</si>
  <si>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</si>
  <si>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</si>
  <si>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</si>
  <si>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</si>
  <si>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</si>
  <si>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</si>
  <si>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</si>
  <si>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</si>
  <si>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</si>
  <si>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</si>
  <si>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</si>
  <si>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</si>
  <si>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</si>
  <si>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</si>
  <si>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</si>
  <si>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</si>
  <si>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</si>
  <si>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</si>
  <si>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</si>
  <si>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</si>
  <si>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</si>
  <si>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</si>
  <si>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</si>
  <si>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</si>
  <si>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</si>
  <si>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</si>
  <si>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</si>
  <si>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</si>
  <si>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</si>
  <si>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</si>
  <si>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</si>
  <si>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</si>
  <si>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</si>
  <si>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</si>
  <si>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</si>
  <si>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</si>
  <si>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</si>
  <si>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</si>
  <si>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</si>
  <si>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</si>
  <si>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</si>
  <si>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</si>
  <si>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</si>
  <si>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</si>
  <si>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</si>
  <si>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</si>
  <si>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</si>
  <si>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</si>
  <si>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</si>
  <si>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</si>
  <si>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</si>
  <si>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</si>
  <si>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</si>
  <si>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</si>
  <si>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</si>
  <si>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</si>
  <si>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</si>
  <si>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</si>
  <si>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</si>
  <si>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</si>
  <si>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</si>
  <si>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</si>
  <si>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</si>
  <si>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</si>
  <si>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</si>
  <si>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</si>
  <si>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</si>
  <si>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</si>
  <si>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</si>
  <si>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</si>
  <si>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</si>
  <si>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</si>
  <si>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</si>
  <si>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</si>
  <si>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</si>
  <si>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</si>
  <si>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</si>
  <si>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</si>
  <si>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</si>
  <si>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</si>
  <si>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</si>
  <si>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</si>
  <si>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</si>
  <si>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</si>
  <si>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</si>
  <si>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</si>
  <si>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</si>
  <si>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</si>
  <si>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</si>
  <si>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</si>
  <si>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</si>
  <si>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</si>
  <si>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</si>
  <si>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</si>
  <si>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</si>
  <si>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</si>
  <si>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</si>
  <si>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</si>
  <si>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</si>
  <si>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</si>
  <si>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</si>
  <si>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</si>
  <si>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</si>
  <si>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</si>
  <si>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</si>
  <si>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</si>
  <si>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</si>
  <si>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</si>
  <si>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</si>
  <si>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</si>
  <si>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</si>
  <si>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</si>
  <si>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</si>
  <si>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</si>
  <si>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</si>
  <si>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</si>
  <si>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</si>
  <si>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</si>
  <si>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</si>
  <si>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</si>
  <si>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</si>
  <si>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</si>
  <si>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</si>
  <si>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</si>
  <si>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</si>
  <si>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</si>
  <si>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</si>
  <si>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</si>
  <si>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</si>
  <si>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</si>
  <si>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</si>
  <si>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</si>
  <si>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</si>
  <si>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</si>
  <si>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</si>
  <si>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</si>
  <si>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</si>
  <si>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</si>
  <si>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</si>
  <si>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</si>
  <si>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</si>
  <si>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</si>
  <si>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</si>
  <si>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</si>
  <si>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</si>
  <si>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</si>
  <si>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</si>
  <si>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</si>
  <si>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</si>
  <si>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</si>
  <si>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</si>
  <si>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</si>
  <si>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</si>
  <si>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</si>
  <si>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</si>
  <si>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</si>
  <si>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</si>
  <si>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</si>
  <si>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</si>
  <si>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</si>
  <si>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</si>
  <si>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</si>
  <si>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</si>
  <si>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</si>
  <si>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</si>
  <si>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</si>
  <si>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</si>
  <si>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</si>
  <si>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</si>
  <si>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</si>
  <si>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</si>
  <si>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</si>
  <si>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</si>
  <si>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</si>
  <si>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</si>
  <si>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</si>
  <si>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</si>
  <si>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</si>
  <si>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</si>
  <si>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</si>
  <si>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</si>
  <si>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</si>
  <si>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</si>
  <si>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</si>
  <si>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</si>
  <si>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</si>
  <si>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</si>
  <si>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</si>
  <si>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</si>
  <si>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</si>
  <si>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</si>
  <si>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</si>
  <si>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</si>
  <si>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</si>
  <si>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</si>
  <si>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</si>
  <si>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</si>
  <si>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</si>
  <si>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</si>
  <si>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</si>
  <si>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</si>
  <si>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</si>
  <si>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</si>
  <si>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</si>
  <si>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</si>
  <si>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</si>
  <si>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</si>
  <si>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</si>
  <si>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</si>
  <si>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</si>
  <si>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</si>
  <si>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</si>
  <si>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</si>
  <si>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</si>
  <si>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</si>
  <si>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</si>
  <si>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</si>
  <si>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</si>
  <si>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</si>
  <si>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</si>
  <si>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</si>
  <si>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</si>
  <si>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</si>
  <si>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</si>
  <si>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</si>
  <si>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</si>
  <si>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</si>
  <si>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</si>
  <si>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</si>
  <si>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</si>
  <si>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</si>
  <si>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</si>
  <si>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</si>
  <si>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</si>
  <si>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</si>
  <si>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</si>
  <si>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</si>
  <si>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</si>
  <si>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</si>
  <si>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</si>
  <si>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</si>
  <si>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</si>
  <si>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</si>
  <si>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</si>
  <si>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</si>
  <si>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</si>
  <si>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</si>
  <si>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</si>
  <si>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</si>
  <si>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</si>
  <si>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</si>
  <si>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</si>
  <si>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</si>
  <si>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</si>
  <si>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</si>
  <si>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</si>
  <si>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</si>
  <si>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</si>
  <si>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</si>
  <si>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</si>
  <si>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</si>
  <si>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</si>
  <si>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</si>
  <si>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</si>
  <si>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</si>
  <si>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</si>
  <si>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</si>
  <si>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</si>
  <si>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</si>
  <si>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</si>
  <si>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</si>
  <si>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</si>
  <si>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</si>
  <si>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</si>
  <si>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</si>
  <si>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</si>
  <si>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</si>
  <si>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</si>
  <si>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</si>
  <si>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</si>
  <si>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</si>
  <si>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</si>
  <si>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</si>
  <si>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</si>
  <si>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</si>
  <si>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</si>
  <si>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</si>
  <si>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</si>
  <si>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</si>
  <si>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</si>
  <si>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</si>
  <si>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</si>
  <si>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</si>
  <si>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</si>
  <si>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</si>
  <si>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</si>
  <si>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</si>
  <si>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</si>
  <si>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</si>
  <si>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</si>
  <si>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</si>
  <si>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</si>
  <si>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</si>
  <si>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</si>
  <si>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</si>
  <si>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</si>
  <si>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</si>
  <si>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</si>
  <si>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</si>
  <si>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</si>
  <si>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</si>
  <si>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</si>
  <si>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</si>
  <si>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</si>
  <si>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</si>
  <si>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</si>
  <si>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</si>
  <si>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</si>
  <si>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</si>
  <si>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</si>
  <si>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</si>
  <si>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</si>
  <si>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</si>
  <si>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</si>
  <si>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</si>
  <si>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</si>
  <si>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</si>
  <si>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</si>
  <si>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</si>
  <si>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</si>
  <si>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</si>
  <si>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</si>
  <si>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</si>
  <si>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</si>
  <si>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</si>
  <si>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</si>
  <si>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</si>
  <si>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</si>
  <si>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</si>
  <si>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</si>
  <si>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</si>
  <si>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</si>
  <si>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</si>
  <si>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</si>
  <si>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</si>
  <si>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</si>
  <si>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</si>
  <si>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</si>
  <si>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</si>
  <si>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</si>
  <si>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</si>
  <si>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</si>
  <si>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</si>
  <si>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</si>
  <si>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</si>
  <si>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</si>
  <si>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</si>
  <si>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</si>
  <si>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</si>
  <si>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</si>
  <si>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</si>
  <si>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</si>
  <si>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</si>
  <si>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</si>
  <si>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</si>
  <si>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</si>
  <si>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</si>
  <si>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</si>
  <si>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</si>
  <si>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</si>
  <si>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</si>
  <si>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</si>
  <si>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</si>
  <si>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</si>
  <si>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</si>
  <si>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</si>
  <si>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</si>
  <si>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</si>
  <si>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</si>
  <si>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</si>
  <si>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</si>
  <si>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</si>
  <si>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</si>
  <si>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</si>
  <si>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</si>
  <si>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</si>
  <si>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</si>
  <si>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</si>
  <si>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</si>
  <si>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</si>
  <si>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</si>
  <si>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</si>
  <si>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</si>
  <si>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</si>
  <si>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</si>
  <si>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</si>
  <si>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</si>
  <si>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</si>
  <si>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</si>
  <si>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</si>
  <si>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</si>
  <si>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</si>
  <si>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</si>
  <si>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</si>
  <si>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</si>
  <si>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</si>
  <si>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</si>
  <si>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</si>
  <si>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</si>
  <si>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</si>
  <si>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</si>
  <si>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</si>
  <si>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</si>
  <si>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</si>
  <si>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</si>
  <si>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</si>
  <si>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</si>
  <si>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</si>
  <si>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</si>
  <si>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</si>
  <si>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</si>
  <si>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</si>
  <si>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</si>
  <si>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</si>
  <si>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</si>
  <si>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</si>
  <si>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</si>
  <si>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</si>
  <si>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</si>
  <si>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</si>
  <si>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</si>
  <si>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</si>
  <si>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</si>
  <si>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</si>
  <si>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</si>
  <si>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</si>
  <si>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</si>
  <si>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</si>
  <si>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</si>
  <si>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</si>
  <si>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</si>
  <si>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</si>
  <si>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</si>
  <si>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</si>
  <si>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</si>
  <si>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</si>
  <si>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</si>
  <si>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</si>
  <si>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</si>
  <si>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</si>
  <si>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</si>
  <si>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</si>
  <si>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</si>
  <si>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</si>
  <si>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</si>
  <si>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</si>
  <si>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</si>
  <si>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</si>
  <si>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</si>
  <si>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</si>
  <si>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</si>
  <si>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</si>
  <si>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</si>
  <si>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</si>
  <si>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</si>
  <si>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</si>
  <si>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</si>
  <si>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</si>
  <si>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</si>
  <si>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</si>
  <si>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</si>
  <si>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</si>
  <si>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</si>
  <si>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</si>
  <si>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</si>
  <si>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</si>
  <si>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</si>
  <si>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</si>
  <si>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</si>
  <si>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</si>
  <si>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</si>
  <si>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</si>
  <si>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</si>
  <si>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</si>
  <si>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</si>
  <si>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</si>
  <si>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</si>
  <si>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</si>
  <si>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</si>
  <si>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</si>
  <si>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</si>
  <si>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</si>
  <si>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</si>
  <si>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</si>
  <si>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</si>
  <si>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</si>
  <si>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</si>
  <si>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</si>
  <si>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</si>
  <si>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</si>
  <si>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</si>
  <si>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</si>
  <si>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</si>
  <si>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</si>
  <si>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</si>
  <si>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</si>
  <si>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</si>
  <si>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</si>
  <si>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</si>
  <si>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</si>
  <si>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</si>
  <si>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</si>
  <si>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</si>
  <si>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</si>
  <si>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</si>
  <si>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</si>
  <si>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</si>
  <si>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</si>
  <si>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</si>
  <si>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</si>
  <si>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</si>
  <si>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</si>
  <si>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</si>
  <si>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</si>
  <si>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</si>
  <si>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</si>
  <si>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</si>
  <si>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</si>
  <si>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</si>
  <si>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</si>
  <si>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</si>
  <si>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</si>
  <si>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</si>
  <si>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</si>
  <si>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</si>
  <si>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</si>
  <si>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</si>
  <si>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</si>
  <si>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</si>
  <si>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</si>
  <si>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</si>
  <si>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</si>
  <si>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</si>
  <si>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</si>
  <si>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</si>
  <si>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</si>
  <si>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</si>
  <si>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</si>
  <si>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</si>
  <si>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</si>
  <si>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</si>
  <si>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</si>
  <si>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</si>
  <si>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</si>
  <si>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</si>
  <si>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</si>
  <si>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</si>
  <si>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</si>
  <si>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</si>
  <si>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</si>
  <si>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</si>
  <si>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</si>
  <si>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</si>
  <si>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</si>
  <si>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</si>
  <si>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</si>
  <si>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</si>
  <si>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</si>
  <si>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</si>
  <si>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</si>
  <si>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</si>
  <si>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</si>
  <si>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</si>
  <si>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</si>
  <si>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</si>
  <si>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</si>
  <si>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</si>
  <si>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</si>
  <si>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</si>
  <si>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</si>
  <si>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</si>
  <si>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</si>
  <si>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</si>
  <si>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</si>
  <si>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</si>
  <si>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</si>
  <si>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</si>
  <si>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</si>
  <si>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</si>
  <si>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</si>
  <si>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</si>
  <si>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</si>
  <si>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</si>
  <si>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</si>
  <si>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</si>
  <si>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</si>
  <si>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</si>
  <si>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</si>
  <si>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</si>
  <si>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</si>
  <si>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</si>
  <si>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</si>
  <si>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</si>
  <si>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</si>
  <si>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</si>
  <si>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</si>
  <si>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</si>
  <si>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</si>
  <si>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</si>
  <si>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</si>
  <si>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</si>
  <si>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</si>
  <si>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</si>
  <si>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</si>
  <si>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</si>
  <si>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</si>
  <si>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</si>
  <si>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</si>
  <si>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</si>
  <si>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</si>
  <si>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</si>
  <si>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</si>
  <si>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</si>
  <si>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</si>
  <si>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</si>
  <si>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</si>
  <si>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</si>
  <si>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</si>
  <si>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</si>
  <si>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</si>
  <si>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</si>
  <si>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</si>
  <si>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</si>
  <si>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</si>
  <si>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</si>
  <si>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</si>
  <si>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</si>
  <si>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</si>
  <si>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</si>
  <si>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</si>
  <si>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</si>
  <si>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</si>
  <si>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</si>
  <si>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</si>
  <si>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</si>
  <si>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</si>
  <si>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</si>
  <si>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</si>
  <si>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</si>
  <si>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</si>
  <si>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</si>
  <si>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</si>
  <si>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</si>
  <si>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</si>
  <si>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</si>
  <si>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</si>
  <si>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</si>
  <si>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</si>
  <si>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</si>
  <si>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</si>
  <si>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</si>
  <si>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</si>
  <si>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</si>
  <si>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</si>
  <si>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</si>
  <si>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</si>
  <si>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</si>
  <si>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</si>
  <si>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</si>
  <si>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</si>
  <si>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</si>
  <si>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</si>
  <si>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</si>
  <si>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</si>
  <si>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</si>
  <si>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</si>
  <si>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</si>
  <si>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</si>
  <si>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</si>
  <si>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</si>
  <si>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</si>
  <si>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</si>
  <si>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</si>
  <si>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</si>
  <si>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</si>
  <si>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</si>
  <si>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</si>
  <si>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</si>
  <si>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</si>
  <si>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</si>
  <si>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</si>
  <si>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</si>
  <si>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</si>
  <si>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</si>
  <si>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</si>
  <si>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</si>
  <si>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</si>
  <si>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</si>
  <si>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</si>
  <si>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</si>
  <si>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</si>
  <si>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</si>
  <si>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</si>
  <si>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</si>
  <si>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</si>
  <si>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</si>
  <si>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</si>
  <si>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</si>
  <si>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</si>
  <si>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</si>
  <si>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</si>
  <si>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</si>
  <si>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</si>
  <si>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</si>
  <si>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</si>
  <si>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</si>
  <si>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</si>
  <si>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</si>
  <si>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</si>
  <si>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</si>
  <si>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</si>
  <si>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</si>
  <si>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</si>
  <si>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</si>
  <si>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</si>
  <si>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</si>
  <si>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</si>
  <si>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</si>
  <si>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</si>
  <si>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</si>
  <si>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</si>
  <si>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</si>
  <si>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</si>
  <si>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</si>
  <si>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</si>
  <si>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</si>
  <si>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</si>
  <si>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</si>
  <si>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</si>
  <si>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</si>
  <si>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</si>
  <si>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</si>
  <si>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</si>
  <si>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</si>
  <si>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</si>
  <si>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</si>
  <si>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</si>
  <si>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</si>
  <si>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</si>
  <si>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</si>
  <si>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</si>
  <si>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</si>
  <si>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</si>
  <si>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</si>
  <si>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</si>
  <si>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</si>
  <si>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</si>
  <si>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</si>
  <si>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</si>
  <si>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</si>
  <si>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</si>
  <si>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</si>
  <si>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</si>
  <si>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</si>
  <si>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</si>
  <si>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</si>
  <si>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</si>
  <si>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</si>
  <si>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</si>
  <si>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</si>
  <si>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</si>
  <si>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</si>
  <si>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</si>
  <si>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</si>
  <si>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</si>
  <si>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</si>
  <si>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</si>
  <si>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</si>
  <si>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</si>
  <si>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</si>
  <si>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</si>
  <si>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</si>
  <si>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</si>
  <si>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</si>
  <si>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</si>
  <si>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</si>
  <si>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</si>
  <si>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</si>
  <si>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</si>
  <si>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</si>
  <si>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</si>
  <si>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</si>
  <si>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</si>
  <si>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</si>
  <si>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</si>
  <si>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</si>
  <si>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</si>
  <si>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</si>
  <si>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</si>
  <si>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</si>
  <si>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</si>
  <si>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</si>
  <si>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</si>
  <si>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</si>
  <si>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</si>
  <si>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</si>
  <si>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</si>
  <si>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</si>
  <si>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</si>
  <si>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</si>
  <si>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</si>
  <si>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</si>
  <si>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</si>
  <si>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</si>
  <si>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</si>
  <si>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</si>
  <si>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</si>
  <si>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</si>
  <si>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</si>
  <si>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</si>
  <si>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</si>
  <si>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</si>
  <si>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</si>
  <si>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</si>
  <si>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</si>
  <si>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</si>
  <si>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</si>
  <si>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</si>
  <si>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</si>
  <si>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</si>
  <si>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</si>
  <si>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</si>
  <si>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</si>
  <si>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</si>
  <si>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</si>
  <si>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</si>
  <si>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</si>
  <si>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</si>
  <si>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</si>
  <si>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</si>
  <si>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</si>
  <si>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</si>
  <si>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</si>
  <si>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</si>
  <si>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</si>
  <si>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</si>
  <si>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</si>
  <si>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</si>
  <si>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</si>
  <si>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</si>
  <si>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</si>
  <si>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</si>
  <si>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</si>
  <si>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</si>
  <si>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</si>
  <si>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</si>
  <si>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</si>
  <si>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</si>
  <si>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</si>
  <si>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</si>
  <si>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</si>
  <si>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</si>
  <si>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</si>
  <si>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</si>
  <si>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</si>
  <si>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</si>
  <si>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</si>
  <si>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</si>
  <si>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</si>
  <si>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</si>
  <si>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</si>
  <si>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</si>
  <si>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</si>
  <si>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</si>
  <si>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</si>
  <si>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</si>
  <si>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</si>
  <si>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</si>
  <si>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</si>
  <si>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</si>
  <si>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</si>
  <si>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</si>
  <si>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</si>
  <si>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</si>
  <si>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</si>
  <si>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</si>
  <si>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</si>
  <si>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</si>
  <si>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</si>
  <si>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</si>
  <si>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</si>
  <si>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</si>
  <si>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</si>
  <si>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</si>
  <si>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</si>
  <si>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</si>
  <si>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</si>
  <si>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</si>
  <si>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</si>
  <si>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</si>
  <si>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</si>
  <si>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</si>
  <si>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</si>
  <si>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</si>
  <si>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</si>
  <si>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</si>
  <si>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</si>
  <si>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</si>
  <si>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</si>
  <si>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</si>
  <si>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</si>
  <si>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</si>
  <si>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</si>
  <si>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</si>
  <si>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</si>
  <si>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</si>
  <si>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</si>
  <si>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</si>
  <si>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</si>
  <si>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</si>
  <si>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</si>
  <si>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</si>
  <si>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</si>
  <si>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</si>
  <si>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</si>
  <si>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</si>
  <si>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</si>
  <si>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</si>
  <si>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</si>
  <si>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</si>
  <si>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</si>
  <si>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</si>
  <si>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</si>
  <si>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</si>
  <si>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</si>
  <si>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</si>
  <si>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</si>
  <si>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</si>
  <si>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</si>
  <si>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</si>
  <si>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</si>
  <si>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</si>
  <si>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</si>
  <si>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</si>
  <si>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</si>
  <si>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</si>
  <si>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</si>
  <si>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</si>
  <si>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</si>
  <si>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</si>
  <si>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</si>
  <si>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</si>
  <si>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</si>
  <si>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</si>
  <si>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</si>
  <si>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</si>
  <si>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</si>
  <si>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</si>
  <si>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</si>
  <si>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</si>
  <si>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</si>
  <si>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</si>
  <si>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</si>
  <si>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</si>
  <si>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</si>
  <si>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</si>
  <si>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</si>
  <si>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</si>
  <si>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</si>
  <si>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</si>
  <si>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</si>
  <si>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</si>
  <si>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</si>
  <si>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</si>
  <si>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</si>
  <si>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</si>
  <si>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</si>
  <si>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</si>
  <si>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</si>
  <si>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</si>
  <si>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</si>
  <si>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</si>
  <si>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</si>
  <si>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</si>
  <si>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</si>
  <si>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</si>
  <si>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</si>
  <si>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</si>
  <si>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</si>
  <si>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</si>
  <si>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</si>
  <si>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</si>
  <si>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</si>
  <si>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</si>
  <si>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</si>
  <si>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</si>
  <si>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</si>
  <si>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</si>
  <si>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</si>
  <si>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</si>
  <si>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</si>
  <si>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</si>
  <si>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</si>
  <si>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</si>
  <si>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</si>
  <si>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</si>
  <si>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</si>
  <si>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</si>
  <si>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</si>
  <si>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</si>
  <si>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</si>
  <si>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</si>
  <si>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</si>
  <si>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</si>
  <si>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</si>
  <si>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</si>
  <si>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</si>
  <si>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</si>
  <si>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</si>
  <si>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</si>
  <si>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</si>
  <si>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</si>
  <si>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</si>
  <si>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</si>
  <si>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</si>
  <si>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</si>
  <si>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</si>
  <si>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</si>
  <si>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</si>
  <si>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</si>
  <si>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</si>
  <si>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</si>
  <si>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</si>
  <si>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</si>
  <si>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</si>
  <si>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</si>
  <si>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</si>
  <si>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</si>
  <si>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</si>
  <si>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</si>
  <si>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</si>
  <si>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</si>
  <si>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</si>
  <si>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</si>
  <si>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</si>
  <si>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</si>
  <si>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</si>
  <si>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</si>
  <si>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</si>
  <si>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</si>
  <si>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</si>
  <si>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</si>
  <si>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</si>
  <si>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</si>
  <si>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</si>
  <si>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</si>
  <si>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</si>
  <si>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</si>
  <si>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</si>
  <si>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</si>
  <si>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</si>
  <si>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</si>
  <si>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</si>
  <si>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</si>
  <si>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</si>
  <si>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</si>
  <si>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</si>
  <si>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</si>
  <si>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</si>
  <si>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</si>
  <si>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</si>
  <si>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</si>
  <si>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</si>
  <si>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</si>
  <si>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</si>
  <si>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</si>
  <si>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</si>
  <si>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</si>
  <si>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</si>
  <si>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</si>
  <si>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</si>
  <si>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</si>
  <si>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</si>
  <si>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</si>
  <si>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</si>
  <si>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</si>
  <si>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</si>
  <si>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</si>
  <si>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</si>
  <si>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</si>
  <si>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</si>
  <si>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</si>
  <si>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</si>
  <si>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</si>
  <si>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</si>
  <si>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</si>
  <si>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</si>
  <si>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</si>
  <si>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</si>
  <si>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</si>
  <si>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</si>
  <si>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</si>
  <si>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</si>
  <si>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</si>
  <si>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</si>
  <si>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</si>
  <si>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</si>
  <si>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</si>
  <si>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</si>
  <si>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</si>
  <si>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</si>
  <si>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</si>
  <si>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</si>
  <si>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</si>
  <si>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</si>
  <si>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</si>
  <si>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</si>
  <si>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</si>
  <si>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</si>
  <si>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</si>
  <si>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</si>
  <si>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</si>
  <si>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</si>
  <si>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</si>
  <si>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</si>
  <si>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</si>
  <si>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</si>
  <si>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</si>
  <si>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</si>
  <si>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</si>
  <si>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</si>
  <si>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</si>
  <si>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</si>
  <si>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</si>
  <si>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</si>
  <si>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</si>
  <si>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</si>
  <si>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</si>
  <si>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</si>
  <si>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</si>
  <si>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</si>
  <si>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</si>
  <si>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</si>
  <si>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</si>
  <si>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</si>
  <si>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</si>
  <si>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</si>
  <si>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</si>
  <si>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</si>
  <si>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</si>
  <si>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</si>
  <si>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</si>
  <si>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</si>
  <si>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</si>
  <si>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</si>
  <si>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</si>
  <si>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</si>
  <si>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</si>
  <si>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</si>
  <si>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</si>
  <si>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</si>
  <si>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</si>
  <si>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</si>
  <si>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</si>
  <si>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</si>
  <si>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</si>
  <si>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</si>
  <si>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</si>
  <si>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</si>
  <si>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</si>
  <si>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</si>
  <si>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</si>
  <si>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</si>
  <si>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</si>
  <si>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</si>
  <si>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</si>
  <si>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</si>
  <si>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</si>
  <si>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</si>
  <si>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</si>
  <si>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</si>
  <si>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</si>
  <si>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</si>
  <si>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</si>
  <si>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</si>
  <si>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</si>
  <si>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</si>
  <si>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</si>
  <si>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</si>
  <si>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</si>
  <si>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</si>
  <si>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</si>
  <si>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</si>
  <si>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</si>
  <si>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</si>
  <si>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</si>
  <si>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</si>
  <si>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</si>
  <si>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</si>
  <si>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</si>
  <si>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</si>
  <si>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</si>
  <si>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</si>
  <si>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</si>
  <si>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</si>
  <si>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</si>
  <si>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</si>
  <si>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</si>
  <si>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</si>
  <si>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</si>
  <si>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</si>
  <si>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</si>
  <si>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</si>
  <si>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</si>
  <si>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</si>
  <si>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</si>
  <si>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</si>
  <si>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</si>
  <si>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</si>
  <si>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</si>
  <si>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</si>
  <si>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</si>
  <si>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</si>
  <si>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</si>
  <si>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</si>
  <si>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</si>
  <si>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</si>
  <si>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</si>
  <si>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</si>
  <si>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</si>
  <si>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</si>
  <si>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</si>
  <si>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</si>
  <si>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</si>
  <si>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</si>
  <si>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</si>
  <si>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</si>
  <si>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</si>
  <si>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</si>
  <si>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</si>
  <si>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</si>
  <si>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</si>
  <si>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</si>
  <si>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</si>
  <si>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</si>
  <si>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</si>
  <si>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</si>
  <si>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</si>
  <si>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</si>
  <si>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</si>
  <si>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</si>
  <si>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</si>
  <si>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</si>
  <si>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</si>
  <si>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</si>
  <si>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</si>
  <si>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</si>
  <si>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</si>
  <si>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</si>
  <si>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</si>
  <si>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</si>
  <si>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</si>
  <si>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</si>
  <si>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</si>
  <si>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</si>
  <si>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</si>
  <si>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</si>
  <si>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</si>
  <si>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</si>
  <si>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</si>
  <si>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</si>
  <si>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</si>
  <si>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</si>
  <si>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</si>
  <si>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</si>
  <si>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</si>
  <si>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</si>
  <si>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</si>
  <si>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</si>
  <si>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</si>
  <si>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</si>
  <si>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</si>
  <si>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</si>
  <si>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</si>
  <si>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</si>
  <si>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</si>
  <si>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</si>
  <si>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</si>
  <si>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</si>
  <si>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</si>
  <si>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</si>
  <si>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</si>
  <si>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</si>
  <si>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</si>
  <si>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</si>
  <si>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</si>
  <si>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</si>
  <si>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</si>
  <si>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</si>
  <si>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</si>
  <si>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</si>
  <si>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</si>
  <si>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</si>
  <si>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</si>
  <si>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</si>
  <si>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</si>
  <si>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</si>
  <si>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</si>
  <si>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</si>
  <si>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</si>
  <si>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</si>
  <si>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</si>
  <si>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</si>
  <si>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</si>
  <si>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</si>
  <si>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</si>
  <si>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</si>
  <si>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</si>
  <si>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</si>
  <si>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</si>
  <si>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</si>
  <si>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</si>
  <si>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</si>
  <si>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</si>
  <si>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</si>
  <si>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</si>
  <si>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</si>
  <si>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</si>
  <si>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</si>
  <si>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</si>
  <si>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</si>
  <si>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</si>
  <si>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</si>
  <si>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</si>
  <si>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</si>
  <si>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</si>
  <si>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</si>
  <si>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</si>
  <si>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</si>
  <si>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</si>
  <si>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</si>
  <si>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</si>
  <si>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</si>
  <si>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</si>
  <si>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</si>
  <si>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</si>
  <si>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</si>
  <si>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</si>
  <si>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</si>
  <si>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</si>
  <si>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</si>
  <si>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</si>
  <si>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</si>
  <si>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</si>
  <si>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</si>
  <si>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</si>
  <si>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</si>
  <si>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</si>
  <si>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</si>
  <si>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</si>
  <si>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</si>
  <si>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</si>
  <si>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</si>
  <si>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</si>
  <si>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</si>
  <si>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</si>
  <si>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</si>
  <si>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</si>
  <si>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</si>
  <si>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</si>
  <si>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</si>
  <si>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</si>
  <si>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</si>
  <si>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</si>
  <si>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</si>
  <si>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</si>
  <si>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</si>
  <si>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</si>
  <si>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</si>
  <si>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</si>
  <si>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</si>
  <si>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</si>
  <si>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</si>
  <si>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</si>
  <si>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</si>
  <si>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</si>
  <si>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</si>
  <si>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</si>
  <si>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</si>
  <si>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</si>
  <si>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</si>
  <si>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</si>
  <si>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</si>
  <si>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</si>
  <si>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</si>
  <si>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</si>
  <si>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</si>
  <si>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</si>
  <si>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</si>
  <si>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</si>
  <si>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</si>
  <si>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</si>
  <si>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</si>
  <si>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</si>
  <si>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</si>
  <si>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</si>
  <si>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</si>
  <si>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</si>
  <si>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</si>
  <si>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</si>
  <si>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</si>
  <si>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</si>
  <si>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</si>
  <si>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</si>
  <si>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</si>
  <si>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</si>
  <si>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</si>
  <si>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</si>
  <si>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</si>
  <si>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</si>
  <si>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</si>
  <si>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</si>
  <si>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</si>
  <si>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</si>
  <si>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</si>
  <si>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</si>
  <si>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</si>
  <si>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</si>
  <si>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</si>
  <si>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</si>
  <si>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</si>
  <si>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</si>
  <si>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</si>
  <si>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</si>
  <si>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</si>
  <si>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</si>
  <si>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</si>
  <si>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</si>
  <si>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</si>
  <si>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</si>
  <si>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</si>
  <si>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</si>
  <si>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</si>
  <si>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</si>
  <si>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</si>
  <si>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</si>
  <si>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</si>
  <si>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</si>
  <si>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</si>
  <si>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</si>
  <si>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</si>
  <si>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</si>
  <si>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</si>
  <si>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</si>
  <si>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</si>
  <si>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</si>
  <si>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</si>
  <si>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</si>
  <si>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</si>
  <si>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</si>
  <si>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</si>
  <si>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</si>
  <si>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</si>
  <si>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</si>
  <si>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</si>
  <si>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</si>
  <si>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</si>
  <si>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</si>
  <si>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</si>
  <si>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</si>
  <si>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</si>
  <si>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</si>
  <si>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</si>
  <si>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</si>
  <si>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</si>
  <si>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</si>
  <si>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</si>
  <si>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</si>
  <si>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</si>
  <si>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</si>
  <si>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</si>
  <si>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</si>
  <si>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</si>
  <si>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</si>
  <si>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</si>
  <si>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</si>
  <si>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</si>
  <si>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</si>
  <si>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</si>
  <si>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</si>
  <si>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</si>
  <si>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</si>
  <si>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</si>
  <si>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</si>
  <si>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</si>
  <si>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</si>
  <si>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</si>
  <si>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</si>
  <si>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</si>
  <si>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</si>
  <si>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</si>
  <si>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</si>
  <si>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</si>
  <si>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</si>
  <si>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</si>
  <si>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</si>
  <si>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</si>
  <si>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</si>
  <si>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</si>
  <si>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</si>
  <si>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</si>
  <si>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</si>
  <si>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</si>
  <si>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</si>
  <si>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</si>
  <si>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</si>
  <si>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</si>
  <si>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</si>
  <si>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</si>
  <si>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</si>
  <si>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</si>
  <si>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</si>
  <si>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</si>
  <si>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</si>
  <si>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</si>
  <si>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</si>
  <si>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</si>
  <si>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</si>
  <si>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</si>
  <si>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</si>
  <si>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</si>
  <si>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</si>
  <si>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</si>
  <si>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</si>
  <si>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</si>
  <si>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</si>
  <si>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</si>
  <si>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</si>
  <si>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</si>
  <si>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</si>
  <si>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</si>
  <si>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</si>
  <si>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</si>
  <si>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</si>
  <si>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</si>
  <si>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</si>
  <si>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</si>
  <si>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</si>
  <si>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</si>
  <si>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</si>
  <si>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</si>
  <si>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</si>
  <si>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</si>
  <si>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</si>
  <si>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</si>
  <si>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</si>
  <si>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</si>
  <si>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</si>
  <si>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</si>
  <si>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</si>
  <si>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</si>
  <si>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</si>
  <si>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</si>
  <si>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</si>
  <si>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</si>
  <si>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</si>
  <si>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</si>
  <si>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</si>
  <si>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</si>
  <si>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</si>
  <si>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</si>
  <si>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</si>
  <si>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</si>
  <si>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</si>
  <si>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</si>
  <si>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</si>
  <si>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</si>
  <si>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</si>
  <si>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</si>
  <si>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</si>
  <si>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</si>
  <si>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</si>
  <si>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</si>
  <si>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</si>
  <si>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</si>
  <si>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</si>
  <si>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</si>
  <si>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</si>
  <si>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</si>
  <si>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</si>
  <si>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</si>
  <si>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</si>
  <si>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</si>
  <si>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</si>
  <si>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</si>
  <si>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</si>
  <si>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</si>
  <si>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</si>
  <si>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</si>
  <si>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</si>
  <si>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</si>
  <si>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</si>
  <si>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</si>
  <si>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</si>
  <si>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</si>
  <si>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</si>
  <si>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</si>
  <si>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</si>
  <si>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</si>
  <si>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</si>
  <si>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</si>
  <si>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</si>
  <si>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</si>
  <si>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</si>
  <si>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</si>
  <si>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</si>
  <si>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</si>
  <si>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</si>
  <si>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</si>
  <si>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</si>
  <si>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</si>
  <si>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</si>
  <si>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</si>
  <si>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</si>
  <si>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</si>
  <si>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</si>
  <si>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</si>
  <si>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</si>
  <si>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</si>
  <si>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</si>
  <si>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</si>
  <si>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</si>
  <si>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</si>
  <si>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</si>
  <si>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</si>
  <si>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</si>
  <si>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</si>
  <si>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</si>
  <si>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</si>
  <si>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</si>
  <si>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</si>
  <si>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</si>
  <si>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</si>
  <si>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</si>
  <si>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</si>
  <si>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</si>
  <si>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</si>
  <si>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</si>
  <si>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</si>
  <si>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</si>
  <si>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</si>
  <si>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</si>
  <si>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</si>
  <si>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</si>
  <si>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</si>
  <si>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</si>
  <si>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</si>
  <si>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</si>
  <si>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</si>
  <si>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</si>
  <si>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</si>
  <si>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</si>
  <si>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</si>
  <si>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</si>
  <si>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</si>
  <si>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</si>
  <si>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</si>
  <si>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</si>
  <si>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</si>
  <si>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</si>
  <si>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</si>
  <si>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</si>
  <si>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</si>
  <si>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</si>
  <si>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</si>
  <si>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</si>
  <si>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</si>
  <si>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</si>
  <si>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</si>
  <si>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</si>
  <si>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</si>
  <si>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</si>
  <si>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</si>
  <si>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</si>
  <si>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</si>
  <si>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</si>
  <si>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</si>
  <si>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</si>
  <si>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</si>
  <si>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</si>
  <si>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</si>
  <si>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</si>
  <si>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</si>
  <si>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</si>
  <si>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</si>
  <si>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</si>
  <si>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</si>
  <si>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</si>
  <si>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</si>
  <si>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</si>
  <si>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</si>
  <si>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</si>
  <si>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</si>
  <si>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</si>
  <si>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</si>
  <si>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</si>
  <si>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</si>
  <si>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</si>
  <si>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</si>
  <si>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</si>
  <si>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</si>
  <si>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</si>
  <si>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</si>
  <si>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</si>
  <si>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</si>
  <si>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</si>
  <si>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</si>
  <si>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</si>
  <si>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</si>
  <si>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</si>
  <si>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</si>
  <si>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</si>
  <si>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</si>
  <si>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</si>
  <si>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</si>
  <si>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</si>
  <si>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</si>
  <si>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</si>
  <si>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</si>
  <si>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</si>
  <si>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</si>
  <si>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</si>
  <si>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</si>
  <si>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</si>
  <si>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</si>
  <si>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</si>
  <si>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</si>
  <si>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</si>
  <si>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</si>
  <si>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</si>
  <si>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</si>
  <si>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</si>
  <si>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</si>
  <si>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</si>
  <si>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</si>
  <si>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</si>
  <si>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</si>
  <si>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</si>
  <si>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</si>
  <si>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</si>
  <si>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</si>
  <si>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</si>
  <si>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</si>
  <si>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</si>
  <si>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</si>
  <si>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</si>
  <si>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</si>
  <si>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</si>
  <si>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</si>
  <si>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</si>
  <si>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</si>
  <si>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</si>
  <si>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</si>
  <si>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</si>
  <si>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</si>
  <si>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</si>
  <si>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</si>
  <si>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</si>
  <si>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</si>
  <si>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</si>
  <si>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</si>
  <si>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</si>
  <si>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</si>
  <si>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</si>
  <si>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</si>
  <si>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</si>
  <si>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</si>
  <si>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</si>
  <si>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</si>
  <si>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</si>
  <si>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</si>
  <si>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</si>
  <si>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</si>
  <si>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</si>
  <si>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</si>
  <si>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</si>
  <si>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</si>
  <si>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</si>
  <si>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</si>
  <si>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</si>
  <si>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</si>
  <si>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</si>
  <si>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</si>
  <si>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</si>
  <si>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</si>
  <si>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</si>
  <si>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</si>
  <si>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</si>
  <si>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</si>
  <si>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</si>
  <si>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</si>
  <si>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</si>
  <si>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</si>
  <si>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</si>
  <si>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</si>
  <si>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</si>
  <si>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</si>
  <si>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</si>
  <si>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</si>
  <si>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</si>
  <si>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</si>
  <si>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</si>
  <si>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</si>
  <si>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</si>
  <si>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</si>
  <si>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</si>
  <si>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</si>
  <si>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</si>
  <si>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</si>
  <si>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</si>
  <si>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</si>
  <si>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</si>
  <si>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</si>
  <si>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</si>
  <si>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</si>
  <si>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</si>
  <si>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</si>
  <si>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</si>
  <si>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</si>
  <si>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</si>
  <si>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</si>
  <si>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</si>
  <si>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</si>
  <si>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</si>
  <si>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</si>
  <si>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</si>
  <si>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</si>
  <si>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</si>
  <si>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</si>
  <si>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</si>
  <si>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</si>
  <si>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</si>
  <si>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</si>
  <si>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</si>
  <si>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</si>
  <si>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</si>
  <si>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</si>
  <si>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</si>
  <si>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</si>
  <si>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</si>
  <si>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</si>
  <si>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</si>
  <si>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</si>
  <si>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</si>
  <si>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</si>
  <si>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</si>
  <si>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</si>
  <si>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</si>
  <si>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</si>
  <si>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</si>
  <si>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</si>
  <si>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</si>
  <si>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</si>
  <si>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</si>
  <si>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</si>
  <si>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</si>
  <si>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</si>
  <si>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</si>
  <si>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</si>
  <si>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</si>
  <si>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</si>
  <si>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</si>
  <si>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</si>
  <si>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</si>
  <si>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</si>
  <si>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</si>
  <si>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</si>
  <si>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</si>
  <si>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</si>
  <si>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</si>
  <si>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</si>
  <si>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</si>
  <si>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</si>
  <si>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</si>
  <si>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</si>
  <si>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</si>
  <si>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</si>
  <si>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</si>
  <si>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</si>
  <si>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</si>
  <si>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</si>
  <si>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</si>
  <si>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</si>
  <si>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</si>
  <si>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</si>
  <si>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</si>
  <si>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</si>
  <si>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</si>
  <si>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</si>
  <si>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</si>
  <si>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</si>
  <si>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</si>
  <si>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</si>
  <si>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</si>
  <si>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</si>
  <si>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</si>
  <si>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</si>
  <si>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</si>
  <si>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</si>
  <si>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</si>
  <si>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</si>
  <si>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</si>
  <si>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</si>
  <si>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</si>
  <si>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</si>
  <si>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</si>
  <si>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</si>
  <si>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</si>
  <si>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</si>
  <si>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</si>
  <si>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</si>
  <si>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</si>
  <si>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</si>
  <si>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</si>
  <si>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</si>
  <si>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</si>
  <si>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</si>
  <si>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</si>
  <si>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</si>
  <si>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</si>
  <si>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</si>
  <si>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</si>
  <si>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</si>
  <si>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</si>
  <si>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</si>
  <si>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</si>
  <si>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</si>
  <si>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</si>
  <si>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</si>
  <si>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</si>
  <si>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</si>
  <si>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</si>
  <si>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</si>
  <si>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</si>
  <si>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</si>
  <si>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</si>
  <si>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</si>
  <si>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</si>
  <si>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</si>
  <si>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</si>
  <si>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</si>
  <si>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</si>
  <si>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</si>
  <si>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</si>
  <si>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</si>
  <si>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</si>
  <si>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</si>
  <si>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</si>
  <si>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</si>
  <si>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</si>
  <si>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</si>
  <si>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</si>
  <si>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</si>
  <si>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</si>
  <si>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</si>
  <si>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</si>
  <si>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</si>
  <si>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</si>
  <si>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</si>
  <si>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</si>
  <si>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</si>
  <si>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</si>
  <si>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</si>
  <si>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</si>
  <si>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</si>
  <si>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</si>
  <si>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</si>
  <si>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</si>
  <si>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</si>
  <si>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</si>
  <si>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</si>
  <si>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</si>
  <si>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</si>
  <si>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</si>
  <si>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</si>
  <si>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</si>
  <si>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</si>
  <si>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</si>
  <si>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</si>
  <si>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</si>
  <si>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</si>
  <si>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</si>
  <si>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</si>
  <si>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</si>
  <si>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</si>
  <si>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</si>
  <si>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</si>
  <si>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</si>
  <si>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</si>
  <si>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</si>
  <si>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</si>
  <si>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</si>
  <si>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</si>
  <si>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</si>
  <si>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</si>
  <si>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</si>
  <si>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</si>
  <si>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</si>
  <si>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</si>
  <si>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</si>
  <si>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</si>
  <si>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</si>
  <si>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</si>
  <si>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</si>
  <si>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</si>
  <si>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</si>
  <si>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</si>
  <si>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</si>
  <si>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</si>
  <si>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</si>
  <si>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</si>
  <si>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</si>
  <si>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</si>
  <si>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</si>
  <si>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</si>
  <si>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</si>
  <si>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</si>
  <si>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</si>
  <si>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</si>
  <si>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</si>
  <si>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</si>
  <si>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</si>
  <si>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</si>
  <si>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</si>
  <si>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</si>
  <si>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</si>
  <si>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</si>
  <si>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</si>
  <si>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</si>
  <si>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</si>
  <si>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</si>
  <si>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</si>
  <si>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</si>
  <si>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</si>
  <si>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</si>
  <si>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</si>
  <si>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</si>
  <si>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</si>
  <si>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</si>
  <si>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</si>
  <si>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</si>
  <si>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</si>
  <si>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</si>
  <si>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</si>
  <si>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</si>
  <si>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</si>
  <si>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</si>
  <si>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</si>
  <si>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</si>
  <si>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</si>
  <si>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</si>
  <si>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</si>
  <si>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</si>
  <si>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</si>
  <si>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</si>
  <si>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</si>
  <si>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</si>
  <si>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</si>
  <si>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</si>
  <si>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</si>
  <si>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</si>
  <si>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</si>
  <si>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</si>
  <si>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</si>
  <si>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</si>
  <si>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</si>
  <si>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</si>
  <si>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</si>
  <si>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</si>
  <si>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</si>
  <si>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</si>
  <si>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</si>
  <si>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</si>
  <si>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</si>
  <si>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</si>
  <si>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</si>
  <si>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</si>
  <si>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</si>
  <si>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</si>
  <si>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</si>
  <si>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</si>
  <si>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</si>
  <si>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</si>
  <si>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</si>
  <si>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</si>
  <si>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</si>
  <si>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</si>
  <si>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</si>
  <si>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</si>
  <si>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</si>
  <si>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</si>
  <si>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</si>
  <si>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</si>
  <si>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</si>
  <si>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</si>
  <si>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</si>
  <si>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</si>
  <si>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</si>
  <si>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</si>
  <si>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</si>
  <si>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</si>
  <si>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</si>
  <si>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</si>
  <si>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</si>
  <si>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</si>
  <si>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</si>
  <si>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</si>
  <si>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</si>
  <si>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</si>
  <si>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</si>
  <si>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</si>
  <si>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</si>
  <si>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</si>
  <si>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</si>
  <si>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</si>
  <si>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</si>
  <si>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</si>
  <si>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</si>
  <si>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</si>
  <si>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</si>
  <si>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</si>
  <si>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</si>
  <si>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</si>
  <si>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</si>
  <si>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</si>
  <si>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</si>
  <si>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</si>
  <si>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</si>
  <si>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</si>
  <si>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</si>
  <si>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</si>
  <si>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</si>
  <si>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</si>
  <si>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</si>
  <si>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</si>
  <si>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</si>
  <si>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</si>
  <si>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</si>
  <si>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</si>
  <si>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</si>
  <si>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</si>
  <si>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</si>
  <si>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</si>
  <si>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</si>
  <si>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</si>
  <si>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</si>
  <si>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</si>
  <si>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</si>
  <si>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</si>
  <si>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</si>
  <si>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</si>
  <si>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</si>
  <si>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</si>
  <si>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</si>
  <si>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</si>
  <si>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</si>
  <si>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</si>
  <si>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</si>
  <si>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</si>
  <si>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</si>
  <si>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</si>
  <si>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</si>
  <si>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</si>
  <si>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</si>
  <si>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</si>
  <si>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</si>
  <si>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</si>
  <si>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</si>
  <si>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</si>
  <si>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</si>
  <si>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</si>
  <si>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</si>
  <si>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</si>
  <si>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</si>
  <si>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</si>
  <si>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</si>
  <si>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</si>
  <si>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</si>
  <si>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</si>
  <si>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</si>
  <si>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</si>
  <si>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</si>
  <si>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</si>
  <si>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</si>
  <si>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</si>
  <si>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</si>
  <si>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</si>
  <si>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</si>
  <si>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</si>
  <si>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</si>
  <si>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</si>
  <si>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</si>
  <si>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</si>
  <si>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</si>
  <si>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</si>
  <si>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</si>
  <si>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</si>
  <si>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</si>
  <si>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</si>
  <si>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</si>
  <si>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</si>
  <si>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</si>
  <si>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</si>
  <si>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EM Team dispatched</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</si>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</sst>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269.77034791666665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16.149364120370592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45932.718773958331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45932.718773958331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45932.718773958331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45932.718773958331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45932.718773958331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45932.718773958331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45932.718773958331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45932.718773958331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45932.718773958331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45932.718773958331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45932.718773958331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45932.718773958331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45932.718773958331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45932.718773958331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45932.718773958331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45932.718773958331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45932.718773958331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45932.718773958331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45932.718773958331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45932.718773958331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45932.718773958331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45932.718773958331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45932.718773958331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45932.718773958331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45932.718773958331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45932.718773958331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45932.718773958331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45932.718773958331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45932.718773958331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45932.718773958331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45932.718773958331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45932.718773958331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45932.718773958331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45932.718773958331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45932.718773958331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45932.718773958331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45932.718773958331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45932.718773958331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45932.718773958331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45932.718773958331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45932.718773958331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45932.718773958331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45932.718773958331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45932.718773958331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45932.718773958331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45932.718773958331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45932.718773958331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45932.718773958331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45932.718773958331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45932.718773958331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45932.718773958331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45932.718773958331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45932.718773958331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45932.718773958331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45932.718773958331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45932.718773958331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45932.718773958331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45932.718773958331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241.06699143518199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125.99169050926139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107.71893587963132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45932.718773842593</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1" t="s">
        <v>39056</v>
      </c>
      <c r="B7" s="18" t="str">
        <f>IFERROR(VLOOKUP(D7,DB!A:K,11,0),"")</f>
        <v>R2</v>
      </c>
      <c r="C7" s="18"/>
      <c r="D7" s="18" t="s">
        <v>9106</v>
      </c>
      <c r="E7" s="131" t="s">
        <v>38964</v>
      </c>
      <c r="F7" s="132">
        <v>45932.706828703704</v>
      </c>
      <c r="G7" s="133">
        <f ca="1">IFERROR(NOW()-F7,"-")</f>
        <v>1.1945138889132068E-2</v>
      </c>
      <c r="H7" s="140"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45932.718773842593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45932.718773842593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45932.718773842593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45932.718773842593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45932.718773842593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45932.718773842593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45932.718773842593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45932.718773842593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45932.718773842593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45932.718773842593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45932.718773842593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45932.718773842593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45932.718773842593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45932.718773842593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45932.718773842593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45932.718773842593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45932.718773842593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45932.718773842593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45932.718773842593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45932.718773842593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45932.718773842593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45932.718773842593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45932.718773842593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45932.718773842593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45932.718773842593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45932.718773842593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45932.718773842593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45932.718773842593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45932.718773842593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45932.718773842593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45932.718773842593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45932.718773842593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45932.718773842593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45932.718773842593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45932.718773842593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45932.718773842593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45932.718773842593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45932.718773842593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45932.718773842593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45932.718773842593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45932.718773842593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45932.718773842593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45932.718773842593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45932.718773842593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45932.718773842593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45932.718773842593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45932.718773842593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45932.718773842593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45932.718773842593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45932.718773842593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45932.718773842593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45932.718773842593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45932.718773842593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45932.718773842593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45932.718773842593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45932.718773842593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45932.718773842593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45932.718773842593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45932.718773842593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45932.718773842593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45932.718773842593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45932.718773842593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45932.718773842593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45932.718773842593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45932.718773842593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45932.718773842593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45932.718773842593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45932.718773842593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45932.718773842593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45932.718773842593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45932.718773842593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45932.718773842593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45932.718773842593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45932.718773842593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45932.718773842593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45932.718773842593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45932.718773842593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45932.718773842593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45932.718773842593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45932.718773842593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45932.718773842593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45932.718773842593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45932.718773842593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45932.718773842593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45932.718773842593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45932.718773842593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45932.718773842593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45932.718773842593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45932.718773842593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45932.718773842593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45932.718773842593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45932.718773842593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45932.718773842593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45932.718773842593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45932.718773842593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45932.718773842593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45932.718773842593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45932.718773842593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45932.718773842593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45932.718773842593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45932.718773842593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45932.718773842593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45932.718773842593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45932.718773842593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45932.718773842593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45932.718773842593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45932.718773842593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45932.718773842593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45932.718773842593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45932.718773842593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45932.718773842593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45932.718773842593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45932.718773842593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45932.718773842593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45932.718773842593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45932.718773842593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45932.718773842593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45932.718773842593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45932.718773842593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45932.718773842593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45932.718773842593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45932.718773842593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45932.718773842593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45932.718773842593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45932.718773842593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45932.718773842593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45932.718773842593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45932.718773842593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45932.718773842593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45932.718773842593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45932.718773842593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45932.718773842593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45932.718773842593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45932.718773842593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45932.718773842593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45932.718773842593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45932.718773842593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45932.718773842593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45932.718773842593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45932.718773842593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45932.718773842593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45932.718773842593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45932.718773842593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45932.718773842593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45932.718773842593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45932.718773842593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45932.718773842593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45932.718773842593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45932.718773842593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45932.718773842593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45932.718773842593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45932.718773842593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45932.718773842593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45932.718773842593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45932.718773842593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45932.718773842593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45932.718773842593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45932.718773842593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45932.718773842593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45932.718773842593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45932.718773842593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45932.718773842593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45932.718773842593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45932.718773842593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45932.718773842593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45932.718773842593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45932.718773842593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45932.718773842593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45932.718773842593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45932.718773842593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45932.718773842593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45932.718773842593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45932.718773842593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45932.718773842593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45932.718773842593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45932.718773842593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45932.718773842593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45932.718773842593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45932.718773842593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45932.718773842593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45932.718773842593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45932.718773842593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45932.718773842593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45932.718773842593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45932.718773842593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45932.718773842593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45932.718773842593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45932.718773842593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45932.718773842593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45932.718773842593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45932.718773842593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45932.718773842593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45932.718773842593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45932.718773842593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45932.718773842593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45932.718773842593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45932.718773842593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45932.718773842593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45932.718773842593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45932.718773842593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45932.718773842593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45932.718773842593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45932.718773842593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45932.718773842593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45932.718773842593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45932.718773842593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45932.718773842593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45932.718773842593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45932.718773842593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45932.718773842593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45932.718773842593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45932.718773842593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45932.718773842593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45932.718773842593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45932.718773842593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45932.718773842593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45932.718773842593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45932.718773842593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45932.718773842593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45932.718773842593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45932.718773842593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45932.718773842593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45932.718773842593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45932.718773842593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45932.718773842593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45932.718773842593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45932.718773842593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45932.718773842593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45932.718773842593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45932.718773842593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45932.718773842593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45932.718773842593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45932.718773842593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45932.718773842593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45932.718773842593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45932.718773842593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45932.718773842593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45932.718773842593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45932.718773842593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45932.718773842593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45932.718773842593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45932.718773842593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45932.718773842593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45932.718773842593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45932.718773842593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45932.718773842593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45932.718773842593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45932.718773842593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45932.718773842593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45932.718773842593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45932.718773842593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45932.718773842593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45932.718773842593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45932.718773842593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45932.718773842593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45932.718773842593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45932.718773842593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45932.718773842593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45932.718773842593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45932.718773842593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45932.718773842593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45932.718773842593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45932.718773842593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45932.718773842593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45932.718773842593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45932.718773842593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45932.718773842593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45932.718773842593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45932.718773842593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45932.718773842593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45932.718773842593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45932.718773842593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45932.718773842593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45932.718773842593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45932.718773842593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45932.718773842593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45932.718773842593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45932.718773842593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45932.718773842593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45932.718773842593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45932.718773842593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45932.718773842593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45932.718773842593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45932.718773842593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45932.718773842593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45932.718773842593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45932.718773842593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45932.718773842593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45932.718773842593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45932.718773842593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45932.718773842593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45932.718773842593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45932.718773842593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45932.718773842593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45932.718773842593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45932.718773842593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45932.718773842593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45932.718773842593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45932.718773842593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45932.718773842593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45932.718773842593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45932.718773842593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45932.718773842593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45932.718773842593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45932.718773842593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45932.718773842593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45932.718773842593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45932.718773842593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45932.718773842593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45932.718773842593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45932.718773842593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45932.718773842593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45932.718773842593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45932.718773842593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45932.718773842593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45932.718773842593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45932.718773842593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45932.718773842593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45932.718773842593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45932.718773842593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45932.718773842593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45932.718773842593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45932.718773842593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45932.718773842593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45932.718773842593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45932.718773842593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45932.718773842593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45932.718773842593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45932.718773842593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45932.718773842593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45932.718773842593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45932.718773842593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45932.718773842593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45932.718773842593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45932.718773842593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45932.718773842593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45932.718773842593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45932.718773842593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45932.718773842593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45932.718773842593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45932.718773842593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45932.718773842593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45932.718773842593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45932.718773842593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45932.718773842593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45932.718773842593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45932.718773842593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45932.718773842593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45932.718773842593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45932.718773842593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45932.718773842593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45932.718773842593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45932.718773842593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45932.718773842593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45932.718773842593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45932.718773842593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45932.718773842593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45932.718773842593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45932.718773842593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45932.718773842593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45932.718773842593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45932.718773842593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45932.718773842593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45932.718773842593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45932.718773842593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45932.718773842593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45932.718773842593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45932.718773842593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45932.718773842593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45932.718773842593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45932.718773842593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45932.718773842593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45932.718773842593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45932.718773842593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45932.718773842593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45932.718773842593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45932.718773842593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45932.718773842593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45932.718773842593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45932.718773842593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45932.718773842593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45932.718773842593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45932.718773842593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45932.718773842593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45932.718773842593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45932.718773842593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45932.718773842593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45932.718773842593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45932.718773842593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45932.718773842593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45932.718773842593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45932.718773842593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45932.718773842593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45932.718773842593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45932.718773842593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45932.718773842593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45932.718773842593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45932.718773842593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45932.718773842593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45932.718773842593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45932.718773842593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45932.718773842593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45932.718773842593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45932.718773842593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45932.718773842593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45932.718773842593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45932.718773842593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45932.718773842593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45932.718773842593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45932.718773842593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45932.718773842593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45932.718773842593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45932.718773842593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45932.718773842593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45932.718773842593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45932.718773842593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45932.718773842593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45932.718773842593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45932.718773842593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45932.718773842593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45932.718773842593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45932.718773842593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45932.718773958331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45932.718773958331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45932.718773958331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45932.718773958331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45932.718773958331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45932.718773958331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45932.718773958331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45932.718773958331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45932.718773958331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45932.718773958331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45932.718773958331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45932.718773958331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45932.718773958331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45932.718773958331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45932.718773958331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45932.718773958331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45932.718773958331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45932.718773958331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45932.718773958331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45932.718773958331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45932.718773958331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45932.718773958331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45932.718773958331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45932.718773958331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45932.718773958331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45932.718773958331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45932.718773958331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45932.718773958331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45932.718773958331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45932.718773958331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45932.718773958331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45932.718773958331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45932.718773958331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45932.718773958331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45932.718773958331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45932.718773958331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45932.718773958331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45932.718773958331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45932.718773958331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45932.718773958331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45932.718773958331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45932.718773958331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45932.718773958331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45932.718773958331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45932.718773958331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45932.718773958331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45932.718773958331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45932.718773958331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45932.718773958331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45932.718773958331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45932.718773958331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45932.718773958331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45932.718773958331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45932.718773958331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45932.718773958331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45932.718773958331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45932.718773958331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45932.718773958331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45932.718773958331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45932.718773958331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45932.718773958331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45932.718773958331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45932.718773958331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45932.718773958331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45932.718773958331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45932.718773958331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45932.718773958331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45932.718773958331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45932.718773958331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45932.718773958331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45932.718773958331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45932.718773958331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45932.718773958331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45932.718773958331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45932.718773958331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45932.718773958331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45932.718773958331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45932.718773958331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45932.718773958331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45932.718773958331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45932.718773958331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45932.718773958331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45932.718773958331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45932.718773958331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45932.718773958331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45932.718773958331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45932.718773958331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45932.718773958331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45932.718773958331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45932.718773958331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45932.718773958331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45932.718773958331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45932.718773958331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45932.718773958331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45932.718773958331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45932.718773958331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45932.718773958331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45932.718773958331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45932.718773958331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45932.718773958331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45932.718773958331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45932.718773958331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45932.718773958331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45932.718773958331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45932.718773958331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45932.718773958331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45932.718773958331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45932.718773958331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45932.718773958331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45932.718773958331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45932.718773958331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45932.718773958331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45932.718773958331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45932.718773958331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45932.718773958331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45932.718773958331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45932.718773958331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45932.718773958331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45932.718773958331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45932.718773958331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45932.718773958331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45932.718773958331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45932.718773958331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45932.718773958331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45932.718773958331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45932.718773958331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45932.718773958331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45932.718773958331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45932.718773958331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45932.718773958331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45932.718773958331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45932.718773958331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45932.718773958331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45932.718773958331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45932.718773958331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45932.718773958331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45932.718773958331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45932.718773958331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45932.718773958331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45932.718773958331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45932.718773958331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45932.718773958331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45932.718773958331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45932.718773958331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45932.718773958331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45932.718773958331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45932.718773958331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45932.718773958331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45932.718773958331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45932.718773958331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45932.718773958331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45932.718773958331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45932.718773958331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45932.718773958331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45932.718773958331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45932.718773958331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45932.718773958331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45932.718773958331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45932.718773958331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45932.718773958331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45932.718773958331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45932.718773958331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45932.718773958331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45932.718773958331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45932.718773958331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45932.718773958331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45932.718773958331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45932.718773958331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45932.718773958331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45932.718773958331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45932.718773958331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45932.718773958331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45932.718773958331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45932.718773958331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45932.718773958331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45932.718773958331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45932.718773958331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45932.718773958331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45932.718773958331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45932.718773958331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45932.718773958331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45932.718773958331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45932.718773958331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45932.718773958331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45932.718773958331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45932.718773958331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45932.718773958331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45932.718773958331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45932.718773958331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45932.718773958331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45932.718773958331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45932.718773958331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45932.718773958331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45932.718773958331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45932.718773958331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45932.718773958331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45932.718773958331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45932.718773958331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45932.718773958331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45932.718773958331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45932.718773958331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45932.718773958331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45932.718773958331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45932.718773958331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45932.718773958331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45932.718773958331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45932.718773958331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45932.718773958331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45932.718773958331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45932.718773958331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45932.718773958331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45932.718773958331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45932.718773958331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45932.718773958331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45932.718773958331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45932.718773958331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45932.718773958331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45932.718773958331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45932.718773958331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45932.718773958331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45932.718773958331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45932.718773958331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45932.718773958331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45932.718773958331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45932.718773958331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45932.718773958331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45932.718773958331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45932.718773958331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45932.718773958331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45932.718773958331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45932.718773958331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45932.718773958331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45932.718773958331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45932.718773958331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45932.718773958331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45932.718773958331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45932.718773958331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45932.718773958331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45932.718773958331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45932.718773958331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45932.718773958331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45932.718773958331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45932.718773958331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45932.718773958331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45932.718773958331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45932.718773958331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45932.718773958331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45932.718773958331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45932.718773958331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45932.718773958331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45932.718773958331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45932.718773958331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45932.718773958331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45932.718773958331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45932.718773958331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45932.718773958331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45932.718773958331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45932.718773958331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45932.718773958331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45932.718773958331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45932.718773958331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45932.718773958331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45932.718773958331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45932.718773958331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45932.718773958331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45932.718773958331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45932.718773958331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45932.718773958331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45932.718773958331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45932.718773958331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45932.718773958331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45932.718773958331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45932.718773958331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45932.718773958331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45932.718773958331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45932.718773958331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45932.718773958331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45932.718773958331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45932.718773958331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45932.718773958331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45932.718773958331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45932.718773958331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45932.718773958331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45932.718773958331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45932.718773958331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45932.718773958331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45932.718773958331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45932.718773958331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45932.718773958331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45932.718773958331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45932.718773958331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45932.718773958331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45932.718773958331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45932.718773958331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45932.718773958331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45932.718773958331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45932.718773958331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45932.718773958331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45932.718773958331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45932.718773958331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45932.718773958331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45932.718773958331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45932.718773958331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45932.718773958331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45932.718773958331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45932.718773958331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45932.718773958331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45932.718773958331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45932.718773958331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45932.718773958331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45932.718773958331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45932.718773958331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45932.718773958331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45932.718773958331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45932.718773958331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45932.718773958331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45932.718773958331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45932.718773958331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45932.718773958331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45932.718773958331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45932.718773958331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45932.718773958331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45932.718773958331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45932.718773958331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45932.718773958331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45932.718773958331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45932.718773958331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45932.718773958331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45932.718773958331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45932.718773958331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45932.718773958331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45932.718773958331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45932.718773958331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45932.718773958331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45932.718773958331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45932.718773958331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45932.718773958331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45932.718773958331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45932.718773958331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45932.718773958331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45932.718773958331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45932.718773958331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45932.718773958331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45932.718773958331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45932.718773958331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45932.718773958331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45932.718773958331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45932.718773958331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45932.718773958331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45932.718773958331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45932.718773958331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45932.718773958331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45932.718773958331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45932.718773958331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45932.718773958331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45932.718773958331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45932.718773958331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45932.718773958331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45932.718773958331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45932.718773958331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45932.718773958331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45932.718773958331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45932.718773958331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45932.718773958331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45932.718773958331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45932.718773958331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45932.718773958331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45932.718773958331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45932.718773958331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45932.718773958331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45932.718773958331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45932.718773958331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45932.718773958331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45932.718773958331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45932.718773958331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45932.718773958331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45932.718773958331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45932.718773958331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45932.718773958331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45932.718773958331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45932.718773958331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45932.718773958331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45932.718773958331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45932.718773958331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45932.718773958331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45932.718773958331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45932.718773958331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45932.718773958331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45932.718773958331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45932.718773958331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45932.718773958331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45932.718773958331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45932.718773958331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45932.718773958331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45932.718773958331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45932.718773958331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45932.718773958331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45932.718773958331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45932.718773958331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45932.718773958331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45932.718773958331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45932.718773958331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45932.718773958331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45932.718773958331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45932.718773958331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45932.718773958331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45932.718773958331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45932.718773958331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45932.718773958331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45932.718773958331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45932.718773958331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45932.718773958331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45932.718773958331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45932.718773958331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45932.718773958331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45932.718773958331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45932.718773958331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45932.718773958331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45932.718773958331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45932.718773958331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45932.718773958331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45932.718773958331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45932.718773958331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45932.718773958331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45932.718773958331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45932.718773958331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45932.718773958331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45932.718773958331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45932.718773958331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45932.718773958331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45932.718773958331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45932.718773958331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45932.718773958331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45932.718773958331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45932.718773958331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45932.718773958331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45932.718773958331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45932.718773958331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45932.718773958331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45932.718773958331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45932.718773958331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45932.718773958331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45932.718773958331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45932.718773958331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45932.718773958331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45932.718773958331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45932.718773958331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45932.718773958331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45932.718773958331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45932.718773958331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45932.718773958331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45932.718773958331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45932.718773958331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45932.718773958331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45932.718773958331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45932.718773958331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45932.718773958331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45932.718773958331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45932.718773958331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45932.718773958331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45932.718773958331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45932.718773958331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45932.718773958331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45932.718773958331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45932.718773958331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45932.718773958331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45932.718773958331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45932.718773958331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45932.718773958331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45932.718773958331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45932.718773958331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45932.718773958331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45932.718773958331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45932.718773958331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45932.718773958331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45932.718773958331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45932.718773958331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45932.718773958331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45932.718773958331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45932.718773958331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45932.718773958331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45932.718773958331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45932.718773958331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45932.718773958331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45932.718773958331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45932.718773958331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45932.718773958331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45932.718773958331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45932.718773958331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45932.718773958331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45932.718773958331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45932.718773958331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45932.718773958331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45932.718773958331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45932.718773958331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45932.718773958331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45932.718773958331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45932.718773958331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45932.718773958331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45932.718773958331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45932.718773958331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45932.718773958331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45932.718773958331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45932.718773958331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45932.718773958331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45932.718773958331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45932.718773958331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45932.718773958331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45932.718773958331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45932.718773958331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45932.718773958331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45932.718773958331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45932.718773958331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45932.718773958331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45932.718773958331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45932.718773958331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45932.718773958331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45932.718773958331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45932.718773958331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45932.718773958331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45932.718773958331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45932.718773958331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45932.718773958331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45932.718773958331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45932.718773958331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45932.718773958331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45932.718773958331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45932.718773958331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45932.718773958331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45932.718773958331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45932.718773958331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45932.718773958331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45932.718773958331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45932.718773958331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45932.718773958331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45932.718773958331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45932.718773958331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45932.718773958331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45932.718773958331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45932.718773958331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45932.718773958331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45932.718773958331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45932.718773958331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45932.718773958331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45932.718773958331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45932.718773958331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45932.718773958331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45932.718773958331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45932.718773958331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45932.718773958331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45932.718773958331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45932.718773958331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45932.718773958331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45932.718773958331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45932.718773958331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45932.718773958331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45932.718773958331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45932.718773958331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45932.718773958331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45932.718773958331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45932.718773958331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45932.718773958331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45932.718773958331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45932.718773958331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45932.718773958331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45932.718773958331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45932.718773958331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45932.718773958331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45932.718773958331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45932.718773958331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45932.718773958331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45932.718773958331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45932.718773958331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45932.718773958331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45932.718773958331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45932.718773958331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45932.718773958331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45932.718773958331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45932.718773958331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45932.718773958331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45932.718773958331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45932.718773958331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45932.718773958331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45932.718773958331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45932.718773958331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45932.718773958331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45932.718773958331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45932.718773958331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45932.718773958331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45932.718773958331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45932.718773958331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45932.718773958331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45932.718773958331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45932.718773958331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45932.718773958331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45932.718773958331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45932.718773958331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45932.718773958331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45932.718773958331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45932.718773958331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45932.718773958331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45932.718773958331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45932.718773958331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45932.718773958331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45932.718773958331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45932.718773958331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45932.718773958331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45932.718773958331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45932.718773958331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45932.718773958331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45932.718773958331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45932.718773958331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45932.718773958331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45932.718773958331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45932.718773958331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45932.718773958331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45932.718773958331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45932.718773958331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45932.718773958331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45932.718773958331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45932.718773958331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45932.718773958331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45932.718773958331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45932.718773958331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45932.718773958331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45932.718773958331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45932.718773958331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45932.718773958331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45932.718773958331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45932.718773958331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45932.718773958331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45932.718773958331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45932.718773958331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45932.718773958331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45932.718773958331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45932.718773958331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45932.718773958331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45932.718773958331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45932.718773958331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45932.718773958331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45932.718773958331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45932.718773958331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45932.718773958331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45932.718773958331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45932.718773958331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45932.718773958331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45932.718773958331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45932.718773958331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45932.718773958331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45932.718773958331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45932.718773958331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45932.718773958331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45932.718773958331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45932.718773958331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45932.718773958331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45932.718773958331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45932.718773958331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45932.718773958331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45932.718773958331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45932.718773958331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45932.718773958331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45932.718773958331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45932.718773958331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45932.718773958331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45932.718773958331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45932.718773958331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45932.718773958331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45932.718773958331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45932.718773958331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45932.718773958331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45932.718773958331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45932.718773958331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45932.718773958331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45932.718773958331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45932.718773958331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45932.718773958331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45932.718773958331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45932.718773958331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45932.718773958331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45932.718773958331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45932.718773958331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45932.718773958331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45932.718773958331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45932.718773958331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45932.718773958331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45932.718773958331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45932.718773958331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45932.718773958331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45932.718773958331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45932.718773958331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45932.718773958331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45932.718773958331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45932.718773958331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45932.718773958331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45932.718773958331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45932.718773958331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45932.718773958331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45932.718773958331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45932.718773958331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45932.718773958331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45932.718773958331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45932.718773958331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45932.718773958331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45932.718773958331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45932.718773958331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45932.718773958331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45932.718773958331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45932.718773958331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45932.718773958331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45932.718773958331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45932.718773958331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45932.718773958331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45932.718773958331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45932.718773958331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45932.718773958331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45932.718773958331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45932.718773958331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45932.718773958331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45932.718773958331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45932.718773958331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45932.718773958331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45932.718773958331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45932.718773958331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45932.718773958331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45932.718773958331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45932.718773958331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45932.718773958331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45932.718773958331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45932.718773958331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45932.718773958331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45932.718773958331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45932.718773958331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45932.718773958331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45932.718773958331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45932.718773958331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45932.718773958331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45932.718773958331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45932.718773958331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45932.718773958331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45932.718773958331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45932.718773958331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45932.718773958331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45932.718773958331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45932.718773958331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45932.718773958331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45932.718773958331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45932.718773958331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45932.718773958331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45932.718773958331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45932.718773958331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45932.718773958331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45932.718773958331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45932.718773958331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45932.718773958331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45932.718773958331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45932.718773958331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45932.718773958331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45932.718773958331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45932.718773958331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45932.718773958331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45932.718773958331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45932.718773958331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45932.718773958331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45932.718773958331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45932.718773958331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45932.718773958331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45932.718773958331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45932.718773958331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45932.718773958331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45932.718773958331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45932.718773958331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45932.718773958331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45932.718773958331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45932.718773958331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45932.718773958331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45932.718773958331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45932.718773958331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45932.718773958331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45932.718773958331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45932.718773958331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45932.718773958331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45932.718773958331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45932.718773958331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45932.718773958331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45932.718773958331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45932.718773958331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45932.718773958331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45932.718773958331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45932.718773958331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45932.718773958331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45932.718773958331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45932.718773958331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45932.718773958331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45932.718773958331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45932.718773958331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45932.718773958331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45932.718773958331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45932.718773958331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45932.718773958331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45932.718773958331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45932.718773958331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45932.718773958331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45932.718773958331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45932.718773958331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45932.718773958331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45932.718773958331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45932.718773958331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45932.718773958331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45932.718773958331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45932.718773958331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45932.718773958331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45932.718773958331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45932.718773958331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45932.718773958331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45932.718773958331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45932.718773958331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45932.718773958331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45932.718773958331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45932.718773958331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45932.718773958331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45932.718773958331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45932.718773958331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45932.718773958331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45932.718773958331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45932.718773958331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45932.718773958331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45932.718773958331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45932.718773958331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45932.718773958331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45932.718773958331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45932.718773958331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45932.718773958331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45932.718773958331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45932.718773958331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45932.718773958331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45932.718773958331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45932.718773958331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45932.718773958331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45932.718773958331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45932.718773958331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45932.718773958331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45932.718773958331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45932.718773958331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45932.718773958331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45932.718773958331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45932.718773958331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45932.718773958331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45932.718773958331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45932.718773958331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45932.718773958331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45932.718773958331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45932.718773958331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45932.718773958331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45932.718773958331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45932.718773958331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45932.718773958331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45932.718773958331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45932.718773958331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45932.718773958331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45932.718773958331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45932.718773958331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45932.718773958331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45932.718773958331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45932.718773958331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45932.718773958331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45932.718773958331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45932.718773958331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45932.718773958331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45932.718773958331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45932.718773958331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45932.718773958331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45932.718773958331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45932.718773958331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45932.718773958331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45932.718773958331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45932.718773958331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45932.718773958331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45932.718773958331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45932.718773958331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45932.718773958331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45932.718773958331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45932.718773958331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45932.718773958331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45932.718773958331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45932.718773958331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45932.718773958331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45932.718773958331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45932.718773958331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45932.718773958331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45932.718773958331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45932.718773958331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45932.718773958331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45932.718773958331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45932.718773958331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45932.718773958331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45932.718773958331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45932.718773958331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45932.718773958331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45932.718773958331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45932.718773958331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45932.718773958331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45932.718773958331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45932.718773958331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45932.718773958331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45932.718773958331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45932.718773958331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45932.718773958331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45932.718773958331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45932.718773958331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45932.718773958331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45932.718773958331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45932.718773958331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45932.718773958331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45932.718773958331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45932.718773958331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45932.718773958331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45932.718773958331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45932.718773958331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45932.718773958331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45932.718773958331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45932.718773958331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45932.718773958331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45932.718773958331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45932.718773958331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45932.718773958331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45932.718773958331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45932.718773958331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45932.718773958331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45932.718773958331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45932.718773958331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45932.718773958331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45932.718773958331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45932.718773958331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45932.718773958331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45932.718773958331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45932.718773958331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45932.718773958331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45932.718773958331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45932.718773958331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45932.718773958331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45932.718773958331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45932.718773958331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45932.718773958331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45932.718773958331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45932.718773958331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45932.718773958331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45932.718773958331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45932.718773958331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45932.718773958331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45932.718773958331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45932.718773958331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45932.718773958331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45932.718773958331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45932.718773958331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45932.718773958331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45932.718773958331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45932.718773958331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45932.718773958331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45932.718773958331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45932.718773958331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45932.718773958331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45932.718773958331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45932.718773958331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45932.718773958331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45932.718773958331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45932.718773958331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45932.718773958331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45932.718773958331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45932.718773958331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45932.718773958331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45932.718773958331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45932.718773958331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45932.718773958331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45932.718773958331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45932.718773958331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45932.718773958331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45932.718773958331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45932.718773958331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45932.718773958331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45932.718773958331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45932.718773958331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45932.718773958331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45932.718773958331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45932.718773958331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45932.718773958331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45932.718773958331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45932.718773958331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45932.718773958331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45932.718773958331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45932.718773958331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45932.718773958331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45932.718773958331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45932.718773958331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45932.718773958331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45932.718773958331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45932.718773958331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45932.718773958331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45932.718773958331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45932.718773958331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45932.718773958331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45932.718773958331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45932.718773958331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45932.718773958331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45932.718773958331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45932.718773958331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45932.718773958331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45932.718773958331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45932.718773958331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45932.718773958331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45932.718773958331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45932.718773958331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45932.718773958331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45932.718773958331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45932.718773958331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45932.718773958331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45932.718773958331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45932.718773958331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45932.718773958331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45932.718773958331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45932.718773958331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45932.718773958331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45932.718773958331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45932.718773958331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45932.718773958331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45932.718773958331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45932.718773958331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45932.718773958331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45932.718773958331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45932.718773958331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45932.718773958331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45932.718773958331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45932.718773958331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45932.718773958331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45932.718773958331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45932.718773958331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45932.718773958331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45932.718773958331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45932.718773958331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45932.718773958331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45932.718773958331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45932.718773958331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45932.718773958331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45932.718773958331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45932.718773958331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45932.718773958331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45932.718773958331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45932.718773958331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45932.718773958331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45932.718773958331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45932.718773958331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45932.718773958331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45932.718773958331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45932.718773958331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45932.718773958331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45932.718773958331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45932.718773958331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45932.718773958331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45932.718773958331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45932.718773958331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45932.718773958331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45932.718773958331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45932.718773958331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45932.718773958331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45932.718773958331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45932.718773958331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45932.718773958331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45932.718773958331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45932.718773958331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45932.718773958331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45932.718773958331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45932.718773958331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45932.718773958331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45932.718773958331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45932.718773958331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45932.718773958331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45932.718773958331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45932.718773958331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45932.718773958331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45932.718773958331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45932.718773958331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45932.718773958331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45932.718773958331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45932.718773958331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45932.718773958331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45932.718773958331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45932.718773958331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45932.718773958331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45932.718773958331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45932.718773958331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45932.718773958331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45932.718773958331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45932.718773958331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45932.718773958331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45932.718773958331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45932.718773958331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45932.718773958331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45932.718773958331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45932.718773958331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45932.718773958331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45932.718773958331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45932.718773958331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45932.718773958331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45932.718773958331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45932.718773958331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45932.718773958331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45932.718773958331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45932.718773958331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45932.718773958331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45932.718773958331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45932.718773958331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45932.718773958331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45932.718773958331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45932.718773958331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45932.718773958331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45932.718773958331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45932.718773958331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45932.718773958331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45932.718773958331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45932.718773958331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45932.718773958331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45932.718773958331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45932.718773958331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45932.718773958331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45932.718773958331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45932.718773958331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45932.718773958331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45932.718773958331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45932.718773958331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45932.718773958331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45932.718773958331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45932.718773958331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45932.718773958331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45932.718773958331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45932.718773958331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45932.718773958331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45932.718773958331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45932.718773958331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45932.718773958331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45932.718773958331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45932.718773958331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45932.718773958331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45932.718773958331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45932.718773958331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45932.718773958331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45932.718773958331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45932.718773958331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45932.718773958331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45932.718773958331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45932.718773958331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45932.718773958331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45932.718773958331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45932.718773958331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229.23805624999659</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1.8284960648161359</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38964</v>
      </c>
      <c r="F4" s="113">
        <v>45932.696817129632</v>
      </c>
      <c r="G4" s="114">
        <f ca="1">IFERROR(NOW()-F4,"")</f>
        <v>2.195671296067303E-2</v>
      </c>
      <c r="H4" s="113">
        <v>45932.689664351848</v>
      </c>
      <c r="I4" s="110" t="str">
        <f>IFERROR(VLOOKUP(D4,DB!A:F,6,0),"")</f>
        <v>Generator-SG</v>
      </c>
      <c r="J4" s="110" t="str">
        <f>IFERROR(VLOOKUP(D4,DB!A:G,7,0),"")</f>
        <v>Dead</v>
      </c>
      <c r="K4" s="115" t="s">
        <v>39065</v>
      </c>
      <c r="L4" s="107" t="str">
        <f>IFERROR(VLOOKUP(D4,DB!A:I,9,0),"")</f>
        <v>Latis</v>
      </c>
    </row>
    <row r="5" spans="1:16" ht="15" customHeight="1">
      <c r="A5" s="110"/>
      <c r="B5" s="110" t="str">
        <f>IFERROR(VLOOKUP(#REF!,DB!A:K,11,0),"")</f>
        <v/>
      </c>
      <c r="C5" s="111"/>
      <c r="D5" s="107"/>
      <c r="E5" s="112"/>
      <c r="F5" s="113"/>
      <c r="G5" s="114">
        <f ca="1">IFERROR(NOW()-F5,"")</f>
        <v>45932.718773842593</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3"/>
      <c r="E6" s="112"/>
      <c r="F6" s="113"/>
      <c r="G6" s="114">
        <f ca="1">IFERROR(NOW()-F6,"")</f>
        <v>45932.718773842593</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45932.718773842593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45932.718773842593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45932.718773842593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45932.718773842593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45932.718773842593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45932.718773842593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45932.718773842593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45932.718773842593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45932.718773842593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45932.718773842593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45932.718773842593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45932.718773842593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45932.718773842593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45932.718773842593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45932.718773842593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45932.718773842593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45932.718773842593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45932.718773842593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45932.718773842593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45932.718773842593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45932.718773842593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45932.718773842593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45932.718773842593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45932.718773842593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45932.718773842593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45932.718773842593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45932.718773842593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45932.718773842593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45932.718773842593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45932.718773842593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45932.718773842593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45932.718773842593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45932.718773842593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45932.718773842593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45932.718773842593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45932.718773842593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45932.718773842593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45932.718773842593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45932.718773842593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45932.718773842593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45932.718773842593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45932.718773842593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45932.718773842593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45932.718773842593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45932.718773842593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45932.718773842593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45932.718773842593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45932.718773842593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45932.718773842593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45932.718773842593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45932.718773842593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45932.718773842593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45932.718773842593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45932.718773842593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45932.718773842593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45932.718773842593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45932.718773842593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45932.718773842593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45932.718773842593</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40.886713657404471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6.5298965277761454</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0.33707245370169403</v>
      </c>
      <c r="H4" s="38">
        <v>45932.37128472222</v>
      </c>
      <c r="I4" s="37" t="str">
        <f>IFERROR(VLOOKUP(D4,DB!A:F,6,0),"")</f>
        <v>SCECO</v>
      </c>
      <c r="J4" s="37" t="str">
        <f>IFERROR(VLOOKUP(D4,DB!A:G,7,0),"")</f>
        <v>No BB Design</v>
      </c>
      <c r="K4" s="37" t="s">
        <v>39071</v>
      </c>
      <c r="L4" s="37" t="str">
        <f>IFERROR(VLOOKUP(D4,DB!A:I,9,0),"")</f>
        <v>Latis</v>
      </c>
      <c r="M4" s="136"/>
    </row>
    <row r="5" spans="1:13" ht="15">
      <c r="A5" s="37" t="s">
        <v>39072</v>
      </c>
      <c r="B5" s="37" t="str">
        <f>IFERROR(VLOOKUP(D5,DB!A:K,11,0),"")</f>
        <v>R5</v>
      </c>
      <c r="C5" s="37">
        <v>3</v>
      </c>
      <c r="D5" s="37" t="s">
        <v>38139</v>
      </c>
      <c r="E5" s="37" t="s">
        <v>39073</v>
      </c>
      <c r="F5" s="38">
        <v>45932.67728009259</v>
      </c>
      <c r="G5" s="39">
        <f ca="1">IFERROR(NOW()-F5,"-")</f>
        <v>4.1493750002700835E-2</v>
      </c>
      <c r="H5" s="38">
        <v>45932.670335648145</v>
      </c>
      <c r="I5" s="37" t="str">
        <f>IFERROR(VLOOKUP(D5,DB!A:F,6,0),"")</f>
        <v>SCECO</v>
      </c>
      <c r="J5" s="37" t="str">
        <f>IFERROR(VLOOKUP(D5,DB!A:G,7,0),"")</f>
        <v>Haj Removal</v>
      </c>
      <c r="K5" s="37" t="s">
        <v>39074</v>
      </c>
      <c r="L5" s="37" t="str">
        <f>IFERROR(VLOOKUP(D5,DB!A:I,9,0),"")</f>
        <v>Latis</v>
      </c>
      <c r="M5" s="136"/>
    </row>
    <row r="6" spans="1:13" ht="15">
      <c r="A6" s="37" t="s">
        <v>39072</v>
      </c>
      <c r="B6" s="37" t="str">
        <f>IFERROR(VLOOKUP(D6,DB!A:K,11,0),"")</f>
        <v>R5</v>
      </c>
      <c r="C6" s="37">
        <v>1</v>
      </c>
      <c r="D6" s="37" t="s">
        <v>38165</v>
      </c>
      <c r="E6" s="37" t="s">
        <v>39073</v>
      </c>
      <c r="F6" s="38">
        <v>45932.67728009259</v>
      </c>
      <c r="G6" s="39">
        <f ca="1">IFERROR(NOW()-F6,"-")</f>
        <v>4.1493750002700835E-2</v>
      </c>
      <c r="H6" s="38">
        <v>45932.670335648145</v>
      </c>
      <c r="I6" s="37" t="str">
        <f>IFERROR(VLOOKUP(D6,DB!A:F,6,0),"")</f>
        <v>SCECO</v>
      </c>
      <c r="J6" s="37" t="str">
        <f>IFERROR(VLOOKUP(D6,DB!A:G,7,0),"")</f>
        <v>Haj Removal</v>
      </c>
      <c r="K6" s="37" t="s">
        <v>39075</v>
      </c>
      <c r="L6" s="37" t="str">
        <f>IFERROR(VLOOKUP(D6,DB!A:I,9,0),"")</f>
        <v>Latis</v>
      </c>
      <c r="M6" s="136"/>
    </row>
    <row r="7" spans="1:13" ht="15">
      <c r="A7" s="37" t="s">
        <v>39076</v>
      </c>
      <c r="B7" s="37" t="str">
        <f>IFERROR(VLOOKUP(D7,DB!A:K,11,0),"")</f>
        <v>R5</v>
      </c>
      <c r="C7" s="37">
        <v>4</v>
      </c>
      <c r="D7" s="37" t="s">
        <v>38392</v>
      </c>
      <c r="E7" s="37" t="s">
        <v>38964</v>
      </c>
      <c r="F7" s="38">
        <v>45932.707476851851</v>
      </c>
      <c r="G7" s="39">
        <f ca="1">IFERROR(NOW()-F7,"-")</f>
        <v>1.1296990742266644E-2</v>
      </c>
      <c r="H7" s="38">
        <v>45932.699143518519</v>
      </c>
      <c r="I7" s="37" t="str">
        <f>IFERROR(VLOOKUP(D7,DB!A:F,6,0),"")</f>
        <v>SCECO</v>
      </c>
      <c r="J7" s="37" t="str">
        <f>IFERROR(VLOOKUP(D7,DB!A:G,7,0),"")</f>
        <v>Haj Removal</v>
      </c>
      <c r="K7" s="37" t="s">
        <v>39077</v>
      </c>
      <c r="L7" s="37" t="str">
        <f>IFERROR(VLOOKUP(D7,DB!A:I,9,0),"")</f>
        <v>Latis</v>
      </c>
      <c r="M7" s="136"/>
    </row>
    <row r="8" spans="1:13" ht="15">
      <c r="A8" s="37"/>
      <c r="B8" s="37" t="str">
        <f>IFERROR(VLOOKUP(D8,DB!A:K,11,0),"")</f>
        <v/>
      </c>
      <c r="C8" s="37"/>
      <c r="D8" s="37"/>
      <c r="E8" s="37"/>
      <c r="F8" s="38"/>
      <c r="G8" s="39">
        <f ca="1">IFERROR(NOW()-F8,"-")</f>
        <v>45932.718773842593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45932.718773842593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45932.718773842593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45932.718773842593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45932.718773842593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45932.718773842593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45932.718773842593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45932.718773842593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45932.718773842593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45932.718773842593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45932.718773842593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45932.718773842593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45932.718773842593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45932.718773842593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45932.718773842593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45932.718773842593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45932.718773842593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45932.718773842593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45932.718773842593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45932.718773842593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45932.718773842593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45932.718773842593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45932.718773842593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45932.718773842593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45932.718773842593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45932.718773842593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45932.718773842593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45932.718773842593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45932.718773842593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45932.718773842593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45932.718773842593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45932.718773842593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45932.718773842593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45932.718773842593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45932.718773842593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45932.718773842593</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45932.718773842593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45932.718773842593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45932.718773842593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45932.718773842593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45932.718773842593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45932.718773842593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45932.718773842593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45932.718773842593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45932.718773842593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45932.718773842593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45932.718773842593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45932.718773842593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45932.718773842593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45932.718773842593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45932.718773842593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45932.718773842593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45932.718773842593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45932.718773842593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45932.718773842593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45932.718773842593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45932.718773842593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45932.718773842593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45932.718773842593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45932.718773842593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45932.718773842593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45932.718773842593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45932.718773842593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45932.718773842593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45932.718773842593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45932.718773842593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45932.718773842593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45932.718773842593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45932.718773842593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45932.718773842593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45932.718773842593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45932.718773842593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45932.718773842593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45932.718773842593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45932.718773842593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45932.718773842593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45932.718773842593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45932.718773842593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45932.718773842593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45932.718773842593</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45932.718773842593</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45932.718773842593</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45932.718773842593</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45932.718773842593</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45932.718773842593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45932.718773842593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45932.718773842593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45932.718773842593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45932.718773842593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45932.718773842593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45932.718773842593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45932.718773842593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45932.718773842593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45932.718773842593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45932.718773842593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45932.718773842593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45932.718773842593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45932.718773842593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45932.718773842593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45932.718773842593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45932.718773842593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45932.718773842593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45932.718773842593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45932.718773842593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45932.718773842593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45932.718773842593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45932.718773842593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45932.718773842593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45932.718773842593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45932.718773842593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45932.718773842593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45932.718773842593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45932.718773842593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45932.718773842593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45932.718773842593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45932.718773842593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45932.718773842593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45932.718773842593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45932.718773842593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45932.718773842593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45932.718773842593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45932.718773842593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45932.718773842593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45932.718773842593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45932.718773842593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45932.718773842593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45932.718773842593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45932.718773842593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45932.718773842593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45932.718773842593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45932.718773842593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45932.718773842593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45932.718773842593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45932.718773842593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45932.718773842593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45932.718773842593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45932.718773842593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45932.718773842593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45932.718773842593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45932.718773842593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45932.718773842593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45932.718773842593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45932.718773842593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45932.718773842593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45932.718773842593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45932.718773842593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45932.718773842593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45932.718773842593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45932.718773842593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45932.718773842593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45932.718773842593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45932.718773842593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45932.718773842593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45932.718773842593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45932.718773842593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45932.718773842593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45932.718773842593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45932.718773842593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45932.718773842593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45932.718773842593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45932.718773842593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45932.718773842593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45932.718773842593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45932.718773842593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45932.718773842593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45932.718773842593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45932.718773842593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45932.718773842593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45932.718773842593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45932.718773842593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45932.718773842593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45932.718773842593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45932.718773842593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45932.718773842593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45932.718773842593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45932.718773842593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45932.718773842593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45932.718773842593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45932.718773842593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45932.718773842593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45932.718773842593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45932.718773842593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45932.718773842593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45932.718773842593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45932.718773842593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45932.718773842593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45932.718773842593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45932.718773842593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45932.718773842593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45932.718773842593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45932.718773842593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45932.718773842593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45932.718773842593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45932.718773842593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45932.718773842593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45932.718773842593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45932.718773842593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45932.718773842593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45932.718773842593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45932.718773842593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45932.718773842593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45932.718773842593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45932.718773842593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45932.718773842593</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45932.718773842593</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3.5750585648129345</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5.945926620370301</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39079</v>
      </c>
      <c r="F4" s="138">
        <v>45931.800995370373</v>
      </c>
      <c r="G4" s="139">
        <f ca="1">IFERROR(NOW()-F4,"-")</f>
        <v>0.91777847221965203</v>
      </c>
      <c r="H4" s="138">
        <v>45931.881805555553</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2</v>
      </c>
      <c r="D5" s="137" t="s">
        <v>38735</v>
      </c>
      <c r="E5" s="137" t="s">
        <v>38964</v>
      </c>
      <c r="F5" s="142">
        <v>45932.56527777778</v>
      </c>
      <c r="G5" s="139">
        <f ca="1">IFERROR(NOW()-F5,"-")</f>
        <v>0.15349606481322553</v>
      </c>
      <c r="H5" s="142">
        <v>45932.600636574076</v>
      </c>
      <c r="I5" s="137" t="str">
        <f>IFERROR(VLOOKUP(D5,DB!A:F,6,0),"")</f>
        <v>Generator-SG</v>
      </c>
      <c r="J5" s="137" t="str">
        <f>IFERROR(VLOOKUP(D5,DB!A:G,7,0),"")</f>
        <v>Good</v>
      </c>
      <c r="K5" s="137" t="s">
        <v>39084</v>
      </c>
      <c r="L5" s="137" t="str">
        <f>IFERROR(VLOOKUP(D5,DB!A:I,9,0),"")</f>
        <v>Latis</v>
      </c>
    </row>
    <row r="6" spans="1:16383" ht="31.5" customHeight="1">
      <c r="A6" s="121" t="s">
        <v>39085</v>
      </c>
      <c r="B6" s="137" t="str">
        <f>IFERROR(VLOOKUP(D6,DB!A:K,11,0),"")</f>
        <v>R6</v>
      </c>
      <c r="C6" s="137">
        <v>4</v>
      </c>
      <c r="D6" s="137" t="s">
        <v>38903</v>
      </c>
      <c r="E6" s="137" t="s">
        <v>38964</v>
      </c>
      <c r="F6" s="142">
        <v>45932.626550925925</v>
      </c>
      <c r="G6" s="139">
        <f t="shared" ref="G6:G17" ca="1" si="0">IFERROR(NOW()-F6,"-")</f>
        <v>9.2222916668106336E-2</v>
      </c>
      <c r="H6" s="142">
        <v>45932.645150462966</v>
      </c>
      <c r="I6" s="137" t="str">
        <f>IFERROR(VLOOKUP(D6,DB!A:F,6,0),"")</f>
        <v>SCECO</v>
      </c>
      <c r="J6" s="137" t="str">
        <f>IFERROR(VLOOKUP(D6,DB!A:G,7,0),"")</f>
        <v>Dead</v>
      </c>
      <c r="K6" s="137" t="s">
        <v>39086</v>
      </c>
      <c r="L6" s="137" t="str">
        <f>IFERROR(VLOOKUP(D6,DB!A:I,9,0),"")</f>
        <v>Latis</v>
      </c>
    </row>
    <row r="7" spans="1:16383" ht="31.5" customHeight="1">
      <c r="A7" s="121" t="s">
        <v>39087</v>
      </c>
      <c r="B7" s="137" t="str">
        <f>IFERROR(VLOOKUP(D7,DB!A:K,11,0),"")</f>
        <v>R6</v>
      </c>
      <c r="C7" s="137">
        <v>3</v>
      </c>
      <c r="D7" s="137" t="s">
        <v>33205</v>
      </c>
      <c r="E7" s="137" t="s">
        <v>38964</v>
      </c>
      <c r="F7" s="142">
        <v>45932.675509259258</v>
      </c>
      <c r="G7" s="139">
        <f t="shared" ca="1" si="0"/>
        <v>4.3264583335258067E-2</v>
      </c>
      <c r="H7" s="142">
        <v>45932.700173611112</v>
      </c>
      <c r="I7" s="137" t="str">
        <f>IFERROR(VLOOKUP(D7,DB!A:F,6,0),"")</f>
        <v>SCECO</v>
      </c>
      <c r="J7" s="137" t="str">
        <f>IFERROR(VLOOKUP(D7,DB!A:G,7,0),"")</f>
        <v>Dead</v>
      </c>
      <c r="K7" s="137" t="s">
        <v>39088</v>
      </c>
      <c r="L7" s="137" t="str">
        <f>IFERROR(VLOOKUP(D7,DB!A:I,9,0),"")</f>
        <v>Latis</v>
      </c>
    </row>
    <row r="8" spans="1:16383" ht="31.5" customHeight="1">
      <c r="A8" s="121" t="s">
        <v>39089</v>
      </c>
      <c r="B8" s="137" t="str">
        <f>IFERROR(VLOOKUP(D8,DB!A:K,11,0),"")</f>
        <v>R6</v>
      </c>
      <c r="C8" s="137">
        <v>2</v>
      </c>
      <c r="D8" s="137" t="s">
        <v>35956</v>
      </c>
      <c r="E8" s="137" t="s">
        <v>38964</v>
      </c>
      <c r="F8" s="142">
        <v>45932.681759259256</v>
      </c>
      <c r="G8" s="139">
        <f t="shared" ca="1" si="0"/>
        <v>3.7014583336713258E-2</v>
      </c>
      <c r="H8" s="142">
        <v>45932.687557870369</v>
      </c>
      <c r="I8" s="137" t="str">
        <f>IFERROR(VLOOKUP(D8,DB!A:F,6,0),"")</f>
        <v>SCECO</v>
      </c>
      <c r="J8" s="137" t="str">
        <f>IFERROR(VLOOKUP(D8,DB!A:G,7,0),"")</f>
        <v>Dead</v>
      </c>
      <c r="K8" s="137" t="s">
        <v>39088</v>
      </c>
      <c r="L8" s="137" t="str">
        <f>IFERROR(VLOOKUP(D8,DB!A:I,9,0),"")</f>
        <v>Latis</v>
      </c>
    </row>
    <row r="9" spans="1:16383" ht="31.5" customHeight="1">
      <c r="A9" s="121"/>
      <c r="B9" s="137" t="str">
        <f>IFERROR(VLOOKUP(D9,DB!A:K,11,0),"")</f>
        <v>R6</v>
      </c>
      <c r="C9" s="137"/>
      <c r="D9" s="137" t="s">
        <v>35108</v>
      </c>
      <c r="E9" s="137"/>
      <c r="F9" s="142"/>
      <c r="G9" s="139">
        <f t="shared" ca="1" si="0"/>
        <v>45932.718773842593</v>
      </c>
      <c r="H9" s="142"/>
      <c r="I9" s="137" t="str">
        <f>IFERROR(VLOOKUP(D9,DB!A:F,6,0),"")</f>
        <v>Generator-SG</v>
      </c>
      <c r="J9" s="137" t="str">
        <f>IFERROR(VLOOKUP(D9,DB!A:G,7,0),"")</f>
        <v>Vandalized</v>
      </c>
      <c r="K9" s="137"/>
      <c r="L9" s="137" t="str">
        <f>IFERROR(VLOOKUP(D9,DB!A:I,9,0),"")</f>
        <v>Latis</v>
      </c>
    </row>
    <row r="10" spans="1:16383" ht="31.5" customHeight="1">
      <c r="A10" s="121"/>
      <c r="B10" s="137" t="str">
        <f>IFERROR(VLOOKUP(D10,DB!A:K,11,0),"")</f>
        <v/>
      </c>
      <c r="C10" s="137"/>
      <c r="D10" s="137"/>
      <c r="E10" s="137"/>
      <c r="F10" s="142"/>
      <c r="G10" s="139">
        <f t="shared" ca="1" si="0"/>
        <v>45932.718773842593</v>
      </c>
      <c r="H10" s="142"/>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2"/>
      <c r="G11" s="139">
        <f t="shared" ca="1" si="0"/>
        <v>45932.718773842593</v>
      </c>
      <c r="H11" s="142"/>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2"/>
      <c r="G12" s="139">
        <f t="shared" ca="1" si="0"/>
        <v>45932.718773842593</v>
      </c>
      <c r="H12" s="142"/>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2"/>
      <c r="G13" s="139">
        <f t="shared" ca="1" si="0"/>
        <v>45932.718773842593</v>
      </c>
      <c r="H13" s="142"/>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2"/>
      <c r="G14" s="139">
        <f t="shared" ca="1" si="0"/>
        <v>45932.718773842593</v>
      </c>
      <c r="H14" s="142"/>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2"/>
      <c r="G15" s="139">
        <f t="shared" ca="1" si="0"/>
        <v>45932.718773842593</v>
      </c>
      <c r="H15" s="142"/>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2"/>
      <c r="G16" s="139">
        <f t="shared" ca="1" si="0"/>
        <v>45932.718773842593</v>
      </c>
      <c r="H16" s="142"/>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2"/>
      <c r="G17" s="139">
        <f t="shared" ca="1" si="0"/>
        <v>45932.718773842593</v>
      </c>
      <c r="H17" s="142"/>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45932.718773842593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45932.718773842593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45932.718773842593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45932.718773842593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45932.718773842593</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45932.718773842593</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45932.718773842593</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45932.718773842593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45932.718773842593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45932.718773842593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45932.718773842593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45932.718773842593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45932.718773842593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45932.718773842593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45932.718773842593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45932.718773842593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45932.718773842593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45932.718773842593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45932.718773842593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45932.718773842593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45932.718773842593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45932.718773842593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45932.718773842593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45932.718773842593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45932.718773842593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45932.718773842593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45932.718773842593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45932.718773842593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45932.718773842593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45932.718773842593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45932.718773842593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45932.718773842593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45932.718773842593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45932.718773842593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45932.718773842593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45932.718773842593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45932.718773842593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45932.718773842593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45932.718773842593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45932.718773842593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45932.718773842593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45932.718773842593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45932.718773842593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45932.718773842593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45932.718773842593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45932.718773842593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45932.718773842593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45932.718773842593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45932.718773842593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45932.718773842593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45932.718773842593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45932.718773842593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45932.718773842593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45932.718773842593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45932.718773842593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45932.718773842593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45932.718773842593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45932.718773842593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45932.718773842593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45932.718773842593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45932.718773842593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45932.718773842593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45932.718773842593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45932.718773842593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45932.718773842593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45932.718773842593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45932.718773842593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45932.718773842593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45932.718773842593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45932.718773842593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45932.718773842593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45932.718773842593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45932.718773842593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45932.718773842593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45932.718773842593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45932.718773842593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45932.718773842593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45932.718773842593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45932.718773842593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45932.718773842593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45932.718773842593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45932.718773842593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45932.718773842593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45932.718773842593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45932.718773842593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45932.718773842593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45932.718773842593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45932.718773842593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45932.718773842593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45932.718773842593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45932.718773842593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45932.718773842593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45932.718773842593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45932.718773842593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45932.718773842593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45932.718773842593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45932.718773842593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45932.718773842593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45932.718773842593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45932.718773842593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45932.718773842593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45932.718773842593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45932.718773842593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45932.718773842593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45932.718773842593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45932.718773842593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45932.718773842593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45932.718773842593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45932.718773842593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45932.718773842593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45932.718773842593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45932.718773842593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45932.718773842593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45932.718773842593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45932.718773842593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45932.718773842593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45932.718773842593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45932.718773842593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45932.718773842593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45932.718773842593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45932.718773842593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45932.718773842593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45932.718773842593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45932.718773842593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45932.718773842593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45932.718773842593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45932.718773842593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45932.718773842593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45932.718773842593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45932.718773842593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45932.718773842593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45932.718773842593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45932.718773842593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45932.718773842593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45932.718773842593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45932.718773842593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45932.718773842593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45932.718773842593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45932.718773842593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45932.718773842593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45932.718773842593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45932.718773842593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45932.718773842593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45932.718773842593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45932.718773842593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45932.718773842593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45932.718773842593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45932.718773842593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45932.718773842593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45932.718773842593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45932.718773842593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45932.718773842593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45932.718773842593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45932.718773842593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45932.718773842593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45932.718773842593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45932.718773842593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45932.718773842593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45932.718773842593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45932.718773842593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45932.718773842593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45932.718773842593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45932.718773842593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45932.718773842593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45932.718773842593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45932.718773842593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45932.718773842593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45932.718773842593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45932.718773842593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45932.718773842593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45932.718773842593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45932.718773842593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45932.718773842593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45932.718773842593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45932.718773842593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45932.718773842593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45932.718773842593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45932.718773842593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45932.718773842593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45932.718773842593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45932.718773842593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45932.718773842593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45932.718773842593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45932.718773842593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45932.718773842593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45932.718773842593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45932.718773842593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45932.718773842593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45932.718773842593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45932.718773842593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45932.718773842593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45932.718773842593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45932.718773842593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45932.718773842593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45932.718773842593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45932.718773842593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45932.718773842593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45932.718773842593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45932.718773842593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45932.718773842593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45932.718773842593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45932.718773842593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45932.718773842593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45932.718773842593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45932.718773842593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45932.718773842593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45932.718773842593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45932.718773842593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45932.718773842593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45932.718773842593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45932.718773842593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45932.718773842593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45932.718773842593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45932.718773842593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45932.718773842593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45932.718773842593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45932.718773842593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45932.718773842593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45932.718773842593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45932.718773842593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45932.718773842593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45932.718773842593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45932.718773842593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45932.718773842593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45932.718773842593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45932.718773842593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45932.718773842593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45932.718773842593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45932.718773842593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45932.718773842593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45932.718773842593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45932.718773842593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45932.718773842593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45932.718773842593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45932.718773842593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45932.718773842593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45932.718773842593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45932.718773842593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45932.718773842593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45932.718773842593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45932.718773842593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45932.718773842593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45932.718773842593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45932.718773842593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45932.718773842593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45932.718773842593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45932.718773842593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45932.718773842593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45932.718773842593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45932.718773842593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45932.718773842593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45932.718773842593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45932.718773842593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45932.718773842593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45932.718773842593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45932.718773842593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45932.718773842593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45932.718773842593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45932.718773842593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45932.718773842593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45932.718773842593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45932.718773842593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45932.718773842593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45932.718773842593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45932.718773842593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45932.718773842593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45932.718773842593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45932.718773842593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45932.718773842593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45932.718773842593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45932.718773842593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45932.718773842593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45932.718773842593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45932.718773842593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45932.718773842593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45932.718773842593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45932.718773842593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45932.718773842593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45932.718773842593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45932.718773842593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45932.718773842593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45932.718773842593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45932.718773842593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45932.718773842593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45932.718773842593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45932.718773842593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45932.718773842593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45932.718773842593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45932.718773842593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45932.718773842593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45932.718773842593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45932.718773842593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45932.718773842593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45932.718773842593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45932.718773842593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45932.718773842593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45932.718773842593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45932.718773842593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45932.718773842593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45932.718773842593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45932.718773842593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45932.718773842593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45932.718773842593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45932.718773842593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45932.718773842593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45932.718773842593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45932.718773842593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45932.718773842593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45932.718773842593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45932.718773842593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45932.718773842593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45932.718773842593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45932.718773842593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