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77" documentId="13_ncr:1_{F6CB121F-512D-4AA6-A0C1-0FB36C537598}" xr6:coauthVersionLast="47" xr6:coauthVersionMax="47" xr10:uidLastSave="{5AA3A667-D7BD-4ECC-AD4D-6537CA77A0E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<sst xmlns="http://schemas.openxmlformats.org/spreadsheetml/2006/main" count="178607" uniqueCount="39086">
  <si>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</si>
  <si>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</si>
  <si>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</si>
  <si>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</si>
  <si>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</si>
  <si>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</si>
  <si>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</si>
  <si>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</si>
  <si>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</si>
  <si>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</si>
  <si>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</si>
  <si>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</si>
  <si>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</si>
  <si>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</si>
  <si>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</si>
  <si>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</si>
  <si>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</si>
  <si>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</si>
  <si>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</si>
  <si>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</si>
  <si>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</si>
  <si>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</si>
  <si>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</si>
  <si>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</si>
  <si>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</si>
  <si>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</si>
  <si>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</si>
  <si>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</si>
  <si>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</si>
  <si>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</si>
  <si>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</si>
  <si>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</si>
  <si>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</si>
  <si>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</si>
  <si>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</si>
  <si>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</si>
  <si>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</si>
  <si>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</si>
  <si>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</si>
  <si>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</si>
  <si>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</si>
  <si>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</si>
  <si>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</si>
  <si>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</si>
  <si>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</si>
  <si>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</si>
  <si>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</si>
  <si>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</si>
  <si>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</si>
  <si>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</si>
  <si>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</si>
  <si>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</si>
  <si>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</si>
  <si>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</si>
  <si>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</si>
  <si>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</si>
  <si>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</si>
  <si>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</si>
  <si>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</si>
  <si>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</si>
  <si>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</si>
  <si>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</si>
  <si>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</si>
  <si>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</si>
  <si>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</si>
  <si>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</si>
  <si>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</si>
  <si>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</si>
  <si>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</si>
  <si>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</si>
  <si>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</si>
  <si>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</si>
  <si>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</si>
  <si>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</si>
  <si>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</si>
  <si>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</si>
  <si>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</si>
  <si>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</si>
  <si>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</si>
  <si>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</si>
  <si>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</si>
  <si>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</si>
  <si>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</si>
  <si>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</si>
  <si>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</si>
  <si>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</si>
  <si>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</si>
  <si>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</si>
  <si>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</si>
  <si>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</si>
  <si>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</si>
  <si>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</si>
  <si>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</si>
  <si>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</si>
  <si>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</si>
  <si>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</si>
  <si>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</si>
  <si>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</si>
  <si>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</si>
  <si>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</si>
  <si>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</si>
  <si>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</si>
  <si>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</si>
  <si>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</si>
  <si>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</si>
  <si>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</si>
  <si>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</si>
  <si>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</si>
  <si>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</si>
  <si>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</si>
  <si>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</si>
  <si>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</si>
  <si>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</si>
  <si>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</si>
  <si>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</si>
  <si>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</si>
  <si>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</si>
  <si>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</si>
  <si>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</si>
  <si>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</si>
  <si>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</si>
  <si>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</si>
  <si>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</si>
  <si>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</si>
  <si>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</si>
  <si>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</si>
  <si>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</si>
  <si>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</si>
  <si>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</si>
  <si>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</si>
  <si>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</si>
  <si>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</si>
  <si>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</si>
  <si>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</si>
  <si>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</si>
  <si>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</si>
  <si>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</si>
  <si>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</si>
  <si>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</si>
  <si>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</si>
  <si>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</si>
  <si>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</si>
  <si>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</si>
  <si>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</si>
  <si>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</si>
  <si>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</si>
  <si>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</si>
  <si>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</si>
  <si>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</si>
  <si>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</si>
  <si>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</si>
  <si>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</si>
  <si>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</si>
  <si>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</si>
  <si>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</si>
  <si>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</si>
  <si>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</si>
  <si>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</si>
  <si>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</si>
  <si>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</si>
  <si>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</si>
  <si>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</si>
  <si>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</si>
  <si>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</si>
  <si>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</si>
  <si>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</si>
  <si>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</si>
  <si>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</si>
  <si>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</si>
  <si>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</si>
  <si>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</si>
  <si>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</si>
  <si>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</si>
  <si>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</si>
  <si>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</si>
  <si>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</si>
  <si>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</si>
  <si>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</si>
  <si>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</si>
  <si>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</si>
  <si>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</si>
  <si>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</si>
  <si>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</si>
  <si>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</si>
  <si>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</si>
  <si>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</si>
  <si>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</si>
  <si>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</si>
  <si>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</si>
  <si>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</si>
  <si>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</si>
  <si>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</si>
  <si>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</si>
  <si>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</si>
  <si>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</si>
  <si>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</si>
  <si>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</si>
  <si>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</si>
  <si>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</si>
  <si>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</si>
  <si>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</si>
  <si>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</si>
  <si>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</si>
  <si>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</si>
  <si>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</si>
  <si>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</si>
  <si>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</si>
  <si>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</si>
  <si>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</si>
  <si>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</si>
  <si>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</si>
  <si>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</si>
  <si>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</si>
  <si>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</si>
  <si>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</si>
  <si>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</si>
  <si>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</si>
  <si>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</si>
  <si>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</si>
  <si>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</si>
  <si>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</si>
  <si>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</si>
  <si>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</si>
  <si>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</si>
  <si>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</si>
  <si>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</si>
  <si>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</si>
  <si>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</si>
  <si>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</si>
  <si>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</si>
  <si>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</si>
  <si>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</si>
  <si>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</si>
  <si>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</si>
  <si>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</si>
  <si>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</si>
  <si>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</si>
  <si>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</si>
  <si>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</si>
  <si>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</si>
  <si>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</si>
  <si>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</si>
  <si>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</si>
  <si>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</si>
  <si>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</si>
  <si>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</si>
  <si>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</si>
  <si>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</si>
  <si>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</si>
  <si>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</si>
  <si>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</si>
  <si>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</si>
  <si>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</si>
  <si>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</si>
  <si>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</si>
  <si>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</si>
  <si>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</si>
  <si>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</si>
  <si>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</si>
  <si>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</si>
  <si>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</si>
  <si>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</si>
  <si>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</si>
  <si>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</si>
  <si>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</si>
  <si>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</si>
  <si>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</si>
  <si>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</si>
  <si>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</si>
  <si>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</si>
  <si>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</si>
  <si>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</si>
  <si>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</si>
  <si>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</si>
  <si>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</si>
  <si>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</si>
  <si>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</si>
  <si>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</si>
  <si>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</si>
  <si>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</si>
  <si>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</si>
  <si>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</si>
  <si>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</si>
  <si>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</si>
  <si>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</si>
  <si>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</si>
  <si>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</si>
  <si>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</si>
  <si>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</si>
  <si>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</si>
  <si>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</si>
  <si>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</si>
  <si>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</si>
  <si>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</si>
  <si>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</si>
  <si>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</si>
  <si>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</si>
  <si>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</si>
  <si>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</si>
  <si>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</si>
  <si>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</si>
  <si>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</si>
  <si>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</si>
  <si>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</si>
  <si>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</si>
  <si>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</si>
  <si>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</si>
  <si>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</si>
  <si>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</si>
  <si>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</si>
  <si>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</si>
  <si>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</si>
  <si>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</si>
  <si>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</si>
  <si>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</si>
  <si>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</si>
  <si>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</si>
  <si>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</si>
  <si>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</si>
  <si>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</si>
  <si>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</si>
  <si>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</si>
  <si>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</si>
  <si>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</si>
  <si>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</si>
  <si>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</si>
  <si>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</si>
  <si>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</si>
  <si>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</si>
  <si>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</si>
  <si>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</si>
  <si>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</si>
  <si>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</si>
  <si>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</si>
  <si>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</si>
  <si>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</si>
  <si>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</si>
  <si>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</si>
  <si>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</si>
  <si>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</si>
  <si>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</si>
  <si>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</si>
  <si>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</si>
  <si>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</si>
  <si>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</si>
  <si>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</si>
  <si>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</si>
  <si>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</si>
  <si>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</si>
  <si>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</si>
  <si>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</si>
  <si>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</si>
  <si>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</si>
  <si>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</si>
  <si>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</si>
  <si>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</si>
  <si>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</si>
  <si>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</si>
  <si>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</si>
  <si>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</si>
  <si>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</si>
  <si>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</si>
  <si>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</si>
  <si>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</si>
  <si>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</si>
  <si>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</si>
  <si>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</si>
  <si>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</si>
  <si>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</si>
  <si>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</si>
  <si>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</si>
  <si>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</si>
  <si>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</si>
  <si>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</si>
  <si>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</si>
  <si>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</si>
  <si>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</si>
  <si>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</si>
  <si>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</si>
  <si>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</si>
  <si>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</si>
  <si>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</si>
  <si>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</si>
  <si>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</si>
  <si>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</si>
  <si>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</si>
  <si>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</si>
  <si>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</si>
  <si>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</si>
  <si>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</si>
  <si>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</si>
  <si>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</si>
  <si>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</si>
  <si>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</si>
  <si>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</si>
  <si>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</si>
  <si>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</si>
  <si>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</si>
  <si>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</si>
  <si>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</si>
  <si>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</si>
  <si>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</si>
  <si>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</si>
  <si>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</si>
  <si>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</si>
  <si>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</si>
  <si>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</si>
  <si>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</si>
  <si>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</si>
  <si>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</si>
  <si>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</si>
  <si>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</si>
  <si>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</si>
  <si>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</si>
  <si>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</si>
  <si>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</si>
  <si>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</si>
  <si>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</si>
  <si>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</si>
  <si>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</si>
  <si>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</si>
  <si>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</si>
  <si>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</si>
  <si>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</si>
  <si>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</si>
  <si>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</si>
  <si>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</si>
  <si>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</si>
  <si>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</si>
  <si>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</si>
  <si>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</si>
  <si>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</si>
  <si>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</si>
  <si>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</si>
  <si>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</si>
  <si>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</si>
  <si>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</si>
  <si>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</si>
  <si>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</si>
  <si>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</si>
  <si>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</si>
  <si>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</si>
  <si>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</si>
  <si>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</si>
  <si>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</si>
  <si>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</si>
  <si>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</si>
  <si>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</si>
  <si>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</si>
  <si>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</si>
  <si>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</si>
  <si>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</si>
  <si>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</si>
  <si>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</si>
  <si>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</si>
  <si>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</si>
  <si>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</si>
  <si>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</si>
  <si>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</si>
  <si>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</si>
  <si>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</si>
  <si>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</si>
  <si>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</si>
  <si>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</si>
  <si>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</si>
  <si>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</si>
  <si>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</si>
  <si>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</si>
  <si>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</si>
  <si>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</si>
  <si>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</si>
  <si>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</si>
  <si>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</si>
  <si>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</si>
  <si>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</si>
  <si>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</si>
  <si>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</si>
  <si>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</si>
  <si>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</si>
  <si>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</si>
  <si>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</si>
  <si>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</si>
  <si>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</si>
  <si>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</si>
  <si>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</si>
  <si>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</si>
  <si>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</si>
  <si>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</si>
  <si>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</si>
  <si>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</si>
  <si>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</si>
  <si>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</si>
  <si>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</si>
  <si>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</si>
  <si>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</si>
  <si>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</si>
  <si>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</si>
  <si>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</si>
  <si>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</si>
  <si>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</si>
  <si>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</si>
  <si>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</si>
  <si>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</si>
  <si>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</si>
  <si>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</si>
  <si>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</si>
  <si>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</si>
  <si>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</si>
  <si>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</si>
  <si>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</si>
  <si>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</si>
  <si>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</si>
  <si>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</si>
  <si>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</si>
  <si>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</si>
  <si>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</si>
  <si>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</si>
  <si>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</si>
  <si>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</si>
  <si>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</si>
  <si>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</si>
  <si>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</si>
  <si>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</si>
  <si>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</si>
  <si>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</si>
  <si>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</si>
  <si>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</si>
  <si>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</si>
  <si>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</si>
  <si>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</si>
  <si>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</si>
  <si>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</si>
  <si>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</si>
  <si>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</si>
  <si>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</si>
  <si>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</si>
  <si>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</si>
  <si>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</si>
  <si>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</si>
  <si>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</si>
  <si>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</si>
  <si>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</si>
  <si>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</si>
  <si>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</si>
  <si>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</si>
  <si>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</si>
  <si>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</si>
  <si>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</si>
  <si>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</si>
  <si>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</si>
  <si>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</si>
  <si>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</si>
  <si>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</si>
  <si>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</si>
  <si>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</si>
  <si>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</si>
  <si>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</si>
  <si>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</si>
  <si>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</si>
  <si>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</si>
  <si>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</si>
  <si>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</si>
  <si>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</si>
  <si>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</si>
  <si>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</si>
  <si>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</si>
  <si>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</si>
  <si>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</si>
  <si>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</si>
  <si>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</si>
  <si>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</si>
  <si>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</si>
  <si>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</si>
  <si>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</si>
  <si>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</si>
  <si>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</si>
  <si>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</si>
  <si>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</si>
  <si>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</si>
  <si>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</si>
  <si>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</si>
  <si>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</si>
  <si>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</si>
  <si>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</si>
  <si>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</si>
  <si>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</si>
  <si>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</si>
  <si>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</si>
  <si>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</si>
  <si>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</si>
  <si>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</si>
  <si>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</si>
  <si>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</si>
  <si>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</si>
  <si>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</si>
  <si>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</si>
  <si>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</si>
  <si>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</si>
  <si>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</si>
  <si>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</si>
  <si>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</si>
  <si>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</si>
  <si>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</si>
  <si>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</si>
  <si>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</si>
  <si>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</si>
  <si>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</si>
  <si>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</si>
  <si>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</si>
  <si>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</si>
  <si>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</si>
  <si>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</si>
  <si>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</si>
  <si>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</si>
  <si>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</si>
  <si>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</si>
  <si>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</si>
  <si>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</si>
  <si>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</si>
  <si>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</si>
  <si>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</si>
  <si>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</si>
  <si>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</si>
  <si>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</si>
  <si>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</si>
  <si>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</si>
  <si>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</si>
  <si>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</si>
  <si>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</si>
  <si>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</si>
  <si>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</si>
  <si>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</si>
  <si>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</si>
  <si>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</si>
  <si>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</si>
  <si>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</si>
  <si>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</si>
  <si>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</si>
  <si>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</si>
  <si>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</si>
  <si>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</si>
  <si>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</si>
  <si>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</si>
  <si>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</si>
  <si>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</si>
  <si>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</si>
  <si>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</si>
  <si>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</si>
  <si>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</si>
  <si>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</si>
  <si>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</si>
  <si>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</si>
  <si>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</si>
  <si>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</si>
  <si>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</si>
  <si>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</si>
  <si>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</si>
  <si>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</si>
  <si>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</si>
  <si>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</si>
  <si>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</si>
  <si>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</si>
  <si>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</si>
  <si>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</si>
  <si>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</si>
  <si>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</si>
  <si>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</si>
  <si>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</si>
  <si>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</si>
  <si>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</si>
  <si>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</si>
  <si>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</si>
  <si>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</si>
  <si>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</si>
  <si>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</si>
  <si>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</si>
  <si>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</si>
  <si>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</si>
  <si>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</si>
  <si>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</si>
  <si>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</si>
  <si>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</si>
  <si>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</si>
  <si>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</si>
  <si>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</si>
  <si>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</si>
  <si>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</si>
  <si>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</si>
  <si>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</si>
  <si>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</si>
  <si>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</si>
  <si>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</si>
  <si>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</si>
  <si>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</si>
  <si>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</si>
  <si>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</si>
  <si>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</si>
  <si>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</si>
  <si>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</si>
  <si>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</si>
  <si>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</si>
  <si>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</si>
  <si>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</si>
  <si>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</si>
  <si>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</si>
  <si>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</si>
  <si>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</si>
  <si>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</si>
  <si>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</si>
  <si>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</si>
  <si>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</si>
  <si>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</si>
  <si>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</si>
  <si>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</si>
  <si>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</si>
  <si>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</si>
  <si>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</si>
  <si>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</si>
  <si>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</si>
  <si>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</si>
  <si>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</si>
  <si>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</si>
  <si>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</si>
  <si>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</si>
  <si>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</si>
  <si>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</si>
  <si>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</si>
  <si>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</si>
  <si>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</si>
  <si>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</si>
  <si>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</si>
  <si>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</si>
  <si>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</si>
  <si>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</si>
  <si>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</si>
  <si>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</si>
  <si>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</si>
  <si>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</si>
  <si>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</si>
  <si>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</si>
  <si>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</si>
  <si>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</si>
  <si>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</si>
  <si>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</si>
  <si>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</si>
  <si>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</si>
  <si>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</si>
  <si>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</si>
  <si>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</si>
  <si>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</si>
  <si>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</si>
  <si>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</si>
  <si>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</si>
  <si>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</si>
  <si>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</si>
  <si>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</si>
  <si>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</si>
  <si>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</si>
  <si>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</si>
  <si>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</si>
  <si>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</si>
  <si>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</si>
  <si>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</si>
  <si>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</si>
  <si>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</si>
  <si>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</si>
  <si>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</si>
  <si>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</si>
  <si>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</si>
  <si>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</si>
  <si>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</si>
  <si>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</si>
  <si>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</si>
  <si>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</si>
  <si>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</si>
  <si>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</si>
  <si>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</si>
  <si>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</si>
  <si>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</si>
  <si>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</si>
  <si>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</si>
  <si>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</si>
  <si>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</si>
  <si>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</si>
  <si>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</si>
  <si>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</si>
  <si>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</si>
  <si>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</si>
  <si>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</si>
  <si>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</si>
  <si>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</si>
  <si>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</si>
  <si>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</si>
  <si>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</si>
  <si>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</si>
  <si>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</si>
  <si>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</si>
  <si>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</si>
  <si>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</si>
  <si>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</si>
  <si>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</si>
  <si>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</si>
  <si>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</si>
  <si>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</si>
  <si>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</si>
  <si>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</si>
  <si>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</si>
  <si>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</si>
  <si>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</si>
  <si>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</si>
  <si>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</si>
  <si>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</si>
  <si>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</si>
  <si>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</si>
  <si>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</si>
  <si>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</si>
  <si>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</si>
  <si>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</si>
  <si>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</si>
  <si>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</si>
  <si>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</si>
  <si>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</si>
  <si>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</si>
  <si>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</si>
  <si>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</si>
  <si>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</si>
  <si>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</si>
  <si>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</si>
  <si>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</si>
  <si>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</si>
  <si>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</si>
  <si>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</si>
  <si>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</si>
  <si>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</si>
  <si>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</si>
  <si>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</si>
  <si>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</si>
  <si>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</si>
  <si>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</si>
  <si>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</si>
  <si>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</si>
  <si>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</si>
  <si>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</si>
  <si>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</si>
  <si>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</si>
  <si>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</si>
  <si>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</si>
  <si>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</si>
  <si>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</si>
  <si>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</si>
  <si>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</si>
  <si>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</si>
  <si>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</si>
  <si>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</si>
  <si>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</si>
  <si>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</si>
  <si>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</si>
  <si>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</si>
  <si>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</si>
  <si>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</si>
  <si>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</si>
  <si>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</si>
  <si>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</si>
  <si>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</si>
  <si>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</si>
  <si>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</si>
  <si>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</si>
  <si>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</si>
  <si>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</si>
  <si>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</si>
  <si>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</si>
  <si>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</si>
  <si>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</si>
  <si>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</si>
  <si>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</si>
  <si>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</si>
  <si>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</si>
  <si>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</si>
  <si>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</si>
  <si>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</si>
  <si>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</si>
  <si>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</si>
  <si>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</si>
  <si>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</si>
  <si>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</si>
  <si>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</si>
  <si>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</si>
  <si>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</si>
  <si>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</si>
  <si>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</si>
  <si>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</si>
  <si>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</si>
  <si>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</si>
  <si>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</si>
  <si>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</si>
  <si>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</si>
  <si>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</si>
  <si>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</si>
  <si>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</si>
  <si>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</si>
  <si>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</si>
  <si>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</si>
  <si>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</si>
  <si>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</si>
  <si>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</si>
  <si>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</si>
  <si>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</si>
  <si>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</si>
  <si>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</si>
  <si>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</si>
  <si>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</si>
  <si>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</si>
  <si>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</si>
  <si>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</si>
  <si>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</si>
  <si>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</si>
  <si>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</si>
  <si>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</si>
  <si>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</si>
  <si>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</si>
  <si>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</si>
  <si>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</si>
  <si>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</si>
  <si>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</si>
  <si>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</si>
  <si>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</si>
  <si>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</si>
  <si>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</si>
  <si>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</si>
  <si>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</si>
  <si>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</si>
  <si>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</si>
  <si>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</si>
  <si>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</si>
  <si>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</si>
  <si>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</si>
  <si>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</si>
  <si>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</si>
  <si>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</si>
  <si>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</si>
  <si>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</si>
  <si>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</si>
  <si>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</si>
  <si>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</si>
  <si>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</si>
  <si>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</si>
  <si>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</si>
  <si>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</si>
  <si>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</si>
  <si>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</si>
  <si>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</si>
  <si>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</si>
  <si>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</si>
  <si>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</si>
  <si>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</si>
  <si>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</si>
  <si>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</si>
  <si>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</si>
  <si>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</si>
  <si>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</si>
  <si>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</si>
  <si>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</si>
  <si>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</si>
  <si>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</si>
  <si>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</si>
  <si>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</si>
  <si>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</si>
  <si>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</si>
  <si>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</si>
  <si>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</si>
  <si>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</si>
  <si>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</si>
  <si>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</si>
  <si>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</si>
  <si>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</si>
  <si>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</si>
  <si>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</si>
  <si>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</si>
  <si>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</si>
  <si>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</si>
  <si>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</si>
  <si>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</si>
  <si>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</si>
  <si>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</si>
  <si>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</si>
  <si>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</si>
  <si>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</si>
  <si>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</si>
  <si>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</si>
  <si>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</si>
  <si>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</si>
  <si>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</si>
  <si>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</si>
  <si>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</si>
  <si>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</si>
  <si>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</si>
  <si>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</si>
  <si>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</si>
  <si>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</si>
  <si>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</si>
  <si>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</si>
  <si>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</si>
  <si>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</si>
  <si>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</si>
  <si>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</si>
  <si>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</si>
  <si>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</si>
  <si>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</si>
  <si>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</si>
  <si>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</si>
  <si>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</si>
  <si>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</si>
  <si>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</si>
  <si>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</si>
  <si>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</si>
  <si>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</si>
  <si>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</si>
  <si>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</si>
  <si>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</si>
  <si>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</si>
  <si>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</si>
  <si>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</si>
  <si>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</si>
  <si>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</si>
  <si>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</si>
  <si>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</si>
  <si>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</si>
  <si>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</si>
  <si>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</si>
  <si>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</si>
  <si>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</si>
  <si>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</si>
  <si>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</si>
  <si>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</si>
  <si>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</si>
  <si>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</si>
  <si>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</si>
  <si>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</si>
  <si>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</si>
  <si>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</si>
  <si>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</si>
  <si>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</si>
  <si>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</si>
  <si>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</si>
  <si>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</si>
  <si>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</si>
  <si>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</si>
  <si>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</si>
  <si>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</si>
  <si>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</si>
  <si>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</si>
  <si>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</si>
  <si>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</si>
  <si>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</si>
  <si>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</si>
  <si>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</si>
  <si>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</si>
  <si>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</si>
  <si>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</si>
  <si>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</si>
  <si>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</si>
  <si>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</si>
  <si>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</si>
  <si>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</si>
  <si>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</si>
  <si>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</si>
  <si>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</si>
  <si>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</si>
  <si>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</si>
  <si>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</si>
  <si>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</si>
  <si>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</si>
  <si>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</si>
  <si>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</si>
  <si>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</si>
  <si>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</si>
  <si>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</si>
  <si>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</si>
  <si>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</si>
  <si>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</si>
  <si>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</si>
  <si>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</si>
  <si>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</si>
  <si>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</si>
  <si>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</si>
  <si>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</si>
  <si>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</si>
  <si>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</si>
  <si>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</si>
  <si>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</si>
  <si>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</si>
  <si>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</si>
  <si>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</si>
  <si>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</si>
  <si>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</si>
  <si>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</si>
  <si>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</si>
  <si>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</si>
  <si>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</si>
  <si>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</si>
  <si>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</si>
  <si>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</si>
  <si>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</si>
  <si>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</si>
  <si>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</si>
  <si>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</si>
  <si>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</si>
  <si>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</si>
  <si>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</si>
  <si>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</si>
  <si>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</si>
  <si>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</si>
  <si>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</si>
  <si>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</si>
  <si>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</si>
  <si>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</si>
  <si>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</si>
  <si>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</si>
  <si>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</si>
  <si>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</si>
  <si>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</si>
  <si>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</si>
  <si>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</si>
  <si>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</si>
  <si>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</si>
  <si>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</si>
  <si>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</si>
  <si>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</si>
  <si>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</si>
  <si>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</si>
  <si>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</si>
  <si>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</si>
  <si>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</si>
  <si>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</si>
  <si>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</si>
  <si>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</si>
  <si>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</si>
  <si>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</si>
  <si>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</si>
  <si>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</si>
  <si>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</si>
  <si>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</si>
  <si>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</si>
  <si>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</si>
  <si>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</si>
  <si>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</si>
  <si>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</si>
  <si>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</si>
  <si>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</si>
  <si>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</si>
  <si>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</si>
  <si>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</si>
  <si>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</si>
  <si>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</si>
  <si>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</si>
  <si>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</si>
  <si>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</si>
  <si>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</si>
  <si>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</si>
  <si>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</si>
  <si>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</si>
  <si>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</si>
  <si>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</si>
  <si>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</si>
  <si>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</si>
  <si>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</si>
  <si>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</si>
  <si>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</si>
  <si>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</si>
  <si>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</si>
  <si>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</si>
  <si>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</si>
  <si>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</si>
  <si>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</si>
  <si>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</si>
  <si>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</si>
  <si>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</si>
  <si>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</si>
  <si>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</si>
  <si>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</si>
  <si>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</si>
  <si>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</si>
  <si>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</si>
  <si>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</si>
  <si>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</si>
  <si>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</si>
  <si>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</si>
  <si>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</si>
  <si>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</si>
  <si>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</si>
  <si>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</si>
  <si>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</si>
  <si>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</si>
  <si>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</si>
  <si>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</si>
  <si>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</si>
  <si>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</si>
  <si>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</si>
  <si>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</si>
  <si>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</si>
  <si>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</si>
  <si>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</si>
  <si>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</si>
  <si>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</si>
  <si>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</si>
  <si>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</si>
  <si>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</si>
  <si>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</si>
  <si>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</si>
  <si>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</si>
  <si>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</si>
  <si>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</si>
  <si>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</si>
  <si>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</si>
  <si>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</si>
  <si>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</si>
  <si>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</si>
  <si>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</si>
  <si>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</si>
  <si>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</si>
  <si>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</si>
  <si>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</si>
  <si>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</si>
  <si>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</si>
  <si>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</si>
  <si>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</si>
  <si>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</si>
  <si>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</si>
  <si>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</si>
  <si>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</si>
  <si>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</si>
  <si>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</si>
  <si>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</si>
  <si>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</si>
  <si>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</si>
  <si>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</si>
  <si>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</si>
  <si>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</si>
  <si>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</si>
  <si>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</si>
  <si>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</si>
  <si>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</si>
  <si>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</si>
  <si>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</si>
  <si>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</si>
  <si>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</si>
  <si>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</si>
  <si>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</si>
  <si>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</si>
  <si>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</si>
  <si>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</si>
  <si>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</si>
  <si>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</si>
  <si>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</si>
  <si>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</si>
  <si>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</si>
  <si>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</si>
  <si>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</si>
  <si>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</si>
  <si>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</si>
  <si>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</si>
  <si>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</si>
  <si>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</si>
  <si>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</si>
  <si>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</si>
  <si>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</si>
  <si>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</si>
  <si>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</si>
  <si>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</si>
  <si>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</si>
  <si>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</si>
  <si>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</si>
  <si>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</si>
  <si>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</si>
  <si>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</si>
  <si>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</si>
  <si>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</si>
  <si>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</si>
  <si>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</si>
  <si>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</si>
  <si>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</si>
  <si>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</si>
  <si>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</si>
  <si>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</si>
  <si>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</si>
  <si>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</si>
  <si>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</si>
  <si>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</si>
  <si>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</si>
  <si>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</si>
  <si>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</si>
  <si>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</si>
  <si>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</si>
  <si>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</si>
  <si>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</si>
  <si>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</si>
  <si>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</si>
  <si>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</si>
  <si>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</si>
  <si>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</si>
  <si>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</si>
  <si>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</si>
  <si>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</si>
  <si>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</si>
  <si>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</si>
  <si>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</si>
  <si>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</si>
  <si>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</si>
  <si>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</si>
  <si>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</si>
  <si>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</si>
  <si>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</si>
  <si>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</si>
  <si>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</si>
  <si>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</si>
  <si>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</si>
  <si>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</si>
  <si>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</si>
  <si>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</si>
  <si>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</si>
  <si>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</si>
  <si>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</si>
  <si>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</si>
  <si>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</si>
  <si>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</si>
  <si>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</si>
  <si>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</si>
  <si>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</si>
  <si>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</si>
  <si>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</si>
  <si>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</si>
  <si>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</si>
  <si>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</si>
  <si>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</si>
  <si>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</si>
  <si>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</si>
  <si>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</si>
  <si>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</si>
  <si>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</si>
  <si>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</si>
  <si>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</si>
  <si>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</si>
  <si>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</si>
  <si>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</si>
  <si>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</si>
  <si>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</si>
  <si>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</si>
  <si>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</si>
  <si>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</si>
  <si>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</si>
  <si>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</si>
  <si>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</si>
  <si>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</si>
  <si>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</si>
  <si>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</si>
  <si>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</si>
  <si>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</si>
  <si>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</si>
  <si>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</si>
  <si>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</si>
  <si>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</si>
  <si>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</si>
  <si>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</si>
  <si>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</si>
  <si>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</si>
  <si>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</si>
  <si>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</si>
  <si>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</si>
  <si>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</si>
  <si>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</si>
  <si>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</si>
  <si>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</si>
  <si>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</si>
  <si>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</si>
  <si>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</si>
  <si>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</si>
  <si>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</si>
  <si>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</si>
  <si>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</si>
  <si>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</si>
  <si>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</si>
  <si>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</si>
  <si>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</si>
  <si>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</si>
  <si>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</si>
  <si>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</si>
  <si>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</si>
  <si>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</si>
  <si>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</si>
  <si>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</si>
  <si>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</si>
  <si>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</si>
  <si>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</si>
  <si>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</si>
  <si>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</si>
  <si>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</si>
  <si>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</si>
  <si>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</si>
  <si>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</si>
  <si>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</si>
  <si>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</si>
  <si>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</si>
  <si>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</si>
  <si>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</si>
  <si>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</si>
  <si>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</si>
  <si>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</si>
  <si>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</si>
  <si>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</si>
  <si>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</si>
  <si>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</si>
  <si>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</si>
  <si>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</si>
  <si>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</si>
  <si>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</si>
  <si>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</si>
  <si>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</si>
  <si>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</si>
  <si>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</si>
  <si>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</si>
  <si>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</si>
  <si>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</si>
  <si>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</si>
  <si>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</si>
  <si>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</si>
  <si>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</si>
  <si>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</si>
  <si>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</si>
  <si>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</si>
  <si>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</si>
  <si>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</si>
  <si>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</si>
  <si>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</si>
  <si>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</si>
  <si>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</si>
  <si>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</si>
  <si>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</si>
  <si>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</si>
  <si>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</si>
  <si>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</si>
  <si>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</si>
  <si>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</si>
  <si>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</si>
  <si>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</si>
  <si>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</si>
  <si>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</si>
  <si>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</si>
  <si>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</si>
  <si>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</si>
  <si>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</si>
  <si>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</si>
  <si>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</si>
  <si>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</si>
  <si>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</si>
  <si>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</si>
  <si>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</si>
  <si>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</si>
  <si>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</si>
  <si>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</si>
  <si>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</si>
  <si>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</si>
  <si>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</si>
  <si>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</si>
  <si>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</si>
  <si>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</si>
  <si>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</si>
  <si>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</si>
  <si>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</si>
  <si>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</si>
  <si>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</si>
  <si>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</si>
  <si>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</si>
  <si>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</si>
  <si>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</si>
  <si>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</si>
  <si>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</si>
  <si>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</si>
  <si>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</si>
  <si>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</si>
  <si>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</si>
  <si>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</si>
  <si>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</si>
  <si>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</si>
  <si>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</si>
  <si>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</si>
  <si>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</si>
  <si>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</si>
  <si>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</si>
  <si>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</si>
  <si>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</si>
  <si>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</si>
  <si>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</si>
  <si>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</si>
  <si>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</si>
  <si>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</si>
  <si>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</si>
  <si>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</si>
  <si>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</si>
  <si>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</si>
  <si>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</si>
  <si>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</si>
  <si>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</si>
  <si>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</si>
  <si>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</si>
  <si>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</si>
  <si>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</si>
  <si>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</si>
  <si>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</si>
  <si>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</si>
  <si>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</si>
  <si>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</si>
  <si>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</si>
  <si>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</si>
  <si>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</si>
  <si>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</si>
  <si>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</si>
  <si>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</si>
  <si>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</si>
  <si>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</si>
  <si>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</si>
  <si>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</si>
  <si>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</si>
  <si>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</si>
  <si>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</si>
  <si>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</si>
  <si>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</si>
  <si>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</si>
  <si>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</si>
  <si>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</si>
  <si>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</si>
  <si>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</si>
  <si>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</si>
  <si>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</si>
  <si>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</si>
  <si>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</si>
  <si>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</si>
  <si>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</si>
  <si>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</si>
  <si>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</si>
  <si>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</si>
  <si>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</si>
  <si>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</si>
  <si>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</si>
  <si>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</si>
  <si>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</si>
  <si>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</si>
  <si>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</si>
  <si>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</si>
  <si>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</si>
  <si>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</si>
  <si>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</si>
  <si>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</si>
  <si>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</si>
  <si>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</si>
  <si>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</si>
  <si>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</si>
  <si>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</si>
  <si>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</si>
  <si>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</si>
  <si>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</si>
  <si>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</si>
  <si>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</si>
  <si>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</si>
  <si>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</si>
  <si>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</si>
  <si>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</si>
  <si>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</si>
  <si>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</si>
  <si>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</si>
  <si>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</si>
  <si>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</si>
  <si>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</si>
  <si>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</si>
  <si>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</si>
  <si>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</si>
  <si>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</si>
  <si>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</si>
  <si>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</si>
  <si>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</si>
  <si>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</si>
  <si>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</si>
  <si>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</si>
  <si>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</si>
  <si>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</si>
  <si>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</si>
  <si>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</si>
  <si>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</si>
  <si>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</si>
  <si>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</si>
  <si>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</si>
  <si>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</si>
  <si>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</si>
  <si>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</si>
  <si>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</si>
  <si>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</si>
  <si>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</si>
  <si>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</si>
  <si>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</si>
  <si>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</si>
  <si>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</si>
  <si>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</si>
  <si>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</si>
  <si>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</si>
  <si>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</si>
  <si>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</si>
  <si>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</si>
  <si>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</si>
  <si>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</si>
  <si>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</si>
  <si>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</si>
  <si>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</si>
  <si>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</si>
  <si>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</si>
  <si>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</si>
  <si>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</si>
  <si>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</si>
  <si>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</si>
  <si>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</si>
  <si>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</si>
  <si>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</si>
  <si>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</si>
  <si>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</si>
  <si>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</si>
  <si>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</si>
  <si>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</si>
  <si>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</si>
  <si>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</si>
  <si>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</si>
  <si>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</si>
  <si>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</si>
  <si>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</si>
  <si>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</si>
  <si>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</si>
  <si>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</si>
  <si>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</si>
  <si>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</si>
  <si>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</si>
  <si>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</si>
  <si>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</si>
  <si>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</si>
  <si>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</si>
  <si>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</si>
  <si>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</si>
  <si>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</si>
  <si>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</si>
  <si>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</si>
  <si>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</si>
  <si>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</si>
  <si>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</si>
  <si>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</si>
  <si>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</si>
  <si>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</si>
  <si>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</si>
  <si>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</si>
  <si>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</si>
  <si>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</si>
  <si>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</si>
  <si>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</si>
  <si>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</si>
  <si>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</si>
  <si>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</si>
  <si>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</si>
  <si>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</si>
  <si>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</si>
  <si>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</si>
  <si>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</si>
  <si>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</si>
  <si>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</si>
  <si>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</si>
  <si>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</si>
  <si>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</si>
  <si>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</si>
  <si>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</si>
  <si>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</si>
  <si>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</si>
  <si>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</si>
  <si>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</si>
  <si>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</si>
  <si>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</si>
  <si>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</si>
  <si>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</si>
  <si>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</si>
  <si>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</si>
  <si>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</si>
  <si>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</si>
  <si>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</si>
  <si>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</si>
  <si>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</si>
  <si>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</si>
  <si>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</si>
  <si>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</si>
  <si>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</si>
  <si>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</si>
  <si>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</si>
  <si>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</si>
  <si>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</si>
  <si>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</si>
  <si>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</si>
  <si>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</si>
  <si>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</si>
  <si>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</si>
  <si>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</si>
  <si>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</si>
  <si>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</si>
  <si>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</si>
  <si>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</si>
  <si>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</si>
  <si>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</si>
  <si>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</si>
  <si>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</si>
  <si>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</si>
  <si>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</si>
  <si>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</si>
  <si>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</si>
  <si>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</si>
  <si>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</si>
  <si>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</si>
  <si>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</si>
  <si>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</si>
  <si>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</si>
  <si>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</si>
  <si>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</si>
  <si>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</si>
  <si>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</si>
  <si>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</si>
  <si>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</si>
  <si>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</si>
  <si>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</si>
  <si>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</si>
  <si>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</si>
  <si>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</si>
  <si>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</si>
  <si>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</si>
  <si>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</si>
  <si>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</si>
  <si>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</si>
  <si>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</si>
  <si>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</si>
  <si>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</si>
  <si>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</si>
  <si>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</si>
  <si>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</si>
  <si>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</si>
  <si>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</si>
  <si>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</si>
  <si>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</si>
  <si>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</si>
  <si>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</si>
  <si>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</si>
  <si>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</si>
  <si>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</si>
  <si>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</si>
  <si>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</si>
  <si>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</si>
  <si>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</si>
  <si>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</si>
  <si>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</si>
  <si>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</si>
  <si>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</si>
  <si>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</si>
  <si>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</si>
  <si>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</si>
  <si>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</si>
  <si>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</si>
  <si>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</si>
  <si>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</si>
  <si>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</si>
  <si>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</si>
  <si>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</si>
  <si>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</si>
  <si>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</si>
  <si>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</si>
  <si>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</si>
  <si>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</si>
  <si>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</si>
  <si>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</si>
  <si>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</si>
  <si>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</si>
  <si>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</si>
  <si>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</si>
  <si>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</si>
  <si>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</si>
  <si>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</si>
  <si>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</si>
  <si>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</si>
  <si>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</si>
  <si>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</si>
  <si>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</si>
  <si>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</si>
  <si>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</si>
  <si>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</si>
  <si>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</si>
  <si>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</si>
  <si>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</si>
  <si>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</si>
  <si>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</si>
  <si>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</si>
  <si>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</si>
  <si>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</si>
  <si>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</si>
  <si>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</si>
  <si>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</si>
  <si>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</si>
  <si>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</si>
  <si>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</si>
  <si>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</si>
  <si>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</si>
  <si>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</si>
  <si>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</si>
  <si>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</si>
  <si>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</si>
  <si>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</si>
  <si>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</si>
  <si>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</si>
  <si>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</si>
  <si>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</si>
  <si>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</si>
  <si>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</si>
  <si>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</si>
  <si>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</si>
  <si>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</si>
  <si>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</si>
  <si>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</si>
  <si>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</si>
  <si>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</si>
  <si>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</si>
  <si>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</si>
  <si>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</si>
  <si>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</si>
  <si>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</si>
  <si>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</si>
  <si>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</si>
  <si>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</si>
  <si>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</si>
  <si>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</si>
  <si>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</si>
  <si>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</si>
  <si>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</si>
  <si>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</si>
  <si>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</si>
  <si>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</si>
  <si>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</si>
  <si>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</si>
  <si>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</si>
  <si>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</si>
  <si>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</si>
  <si>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</si>
  <si>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</si>
  <si>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</si>
  <si>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</si>
  <si>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</si>
  <si>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</si>
  <si>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</si>
  <si>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</si>
  <si>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</si>
  <si>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</si>
  <si>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</si>
  <si>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</si>
  <si>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</si>
  <si>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</si>
  <si>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</si>
  <si>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</si>
  <si>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</si>
  <si>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</si>
  <si>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</si>
  <si>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</si>
  <si>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</si>
  <si>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</si>
  <si>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</si>
  <si>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</si>
  <si>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</si>
  <si>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</si>
  <si>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</si>
  <si>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</si>
  <si>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</si>
  <si>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</si>
  <si>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</si>
  <si>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</si>
  <si>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</si>
  <si>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</si>
  <si>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</si>
  <si>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</si>
  <si>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</si>
  <si>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</si>
  <si>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</si>
  <si>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</si>
  <si>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</si>
  <si>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</si>
  <si>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</si>
  <si>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</si>
  <si>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</si>
  <si>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</si>
  <si>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</si>
  <si>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</si>
  <si>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</si>
  <si>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</si>
  <si>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</si>
  <si>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</si>
  <si>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</si>
  <si>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</si>
  <si>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</si>
  <si>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</si>
  <si>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</si>
  <si>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</si>
  <si>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</si>
  <si>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</si>
  <si>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</si>
  <si>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</si>
  <si>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</si>
  <si>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</si>
  <si>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</si>
  <si>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</si>
  <si>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</si>
  <si>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</si>
  <si>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</si>
  <si>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</si>
  <si>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</si>
  <si>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</si>
  <si>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</si>
  <si>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</si>
  <si>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</si>
  <si>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</si>
  <si>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</si>
  <si>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</si>
  <si>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</si>
  <si>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</si>
  <si>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</si>
  <si>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</si>
  <si>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</si>
  <si>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</si>
  <si>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</si>
  <si>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</si>
  <si>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</si>
  <si>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</si>
  <si>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</si>
  <si>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</si>
  <si>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</si>
  <si>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</si>
  <si>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</si>
  <si>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</si>
  <si>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</si>
  <si>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</si>
  <si>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</si>
  <si>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</si>
  <si>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</si>
  <si>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</si>
  <si>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</si>
  <si>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</si>
  <si>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</si>
  <si>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</si>
  <si>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</si>
  <si>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</si>
  <si>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</si>
  <si>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</si>
  <si>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</si>
  <si>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</si>
  <si>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</si>
  <si>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</si>
  <si>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</si>
  <si>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</si>
  <si>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</si>
  <si>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</si>
  <si>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</si>
  <si>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</si>
  <si>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</si>
  <si>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</si>
  <si>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</si>
  <si>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</si>
  <si>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</si>
  <si>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</si>
  <si>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</si>
  <si>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</si>
  <si>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</si>
  <si>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</si>
  <si>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</si>
  <si>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</si>
  <si>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</si>
  <si>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</si>
  <si>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</si>
  <si>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</si>
  <si>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</si>
  <si>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</si>
  <si>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</si>
  <si>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</si>
  <si>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</si>
  <si>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</si>
  <si>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</si>
  <si>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</si>
  <si>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</si>
  <si>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</si>
  <si>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</si>
  <si>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</si>
  <si>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</si>
  <si>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</si>
  <si>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</si>
  <si>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</si>
  <si>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</si>
  <si>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</si>
  <si>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</si>
  <si>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</si>
  <si>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</si>
  <si>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</si>
  <si>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</si>
  <si>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</si>
  <si>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</si>
  <si>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</si>
  <si>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</si>
  <si>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</si>
  <si>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</si>
  <si>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</si>
  <si>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</si>
  <si>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</si>
  <si>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</si>
  <si>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</si>
  <si>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</si>
  <si>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</si>
  <si>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</si>
  <si>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</si>
  <si>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</si>
  <si>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</si>
  <si>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</si>
  <si>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</si>
  <si>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</si>
  <si>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</si>
  <si>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</si>
  <si>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</si>
  <si>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</si>
  <si>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</si>
  <si>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</si>
  <si>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</si>
  <si>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</si>
  <si>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</si>
  <si>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</si>
  <si>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</si>
  <si>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</si>
  <si>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</si>
  <si>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</si>
  <si>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</si>
  <si>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</si>
  <si>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</si>
  <si>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</si>
  <si>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</si>
  <si>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</si>
  <si>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</si>
  <si>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</si>
  <si>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</si>
  <si>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</si>
  <si>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</si>
  <si>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</si>
  <si>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</si>
  <si>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</si>
  <si>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</si>
  <si>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</si>
  <si>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</si>
  <si>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</si>
  <si>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</si>
  <si>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</si>
  <si>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</si>
  <si>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</si>
  <si>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</si>
  <si>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</si>
  <si>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</si>
  <si>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</si>
  <si>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</si>
  <si>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</si>
  <si>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</si>
  <si>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</si>
  <si>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</si>
  <si>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</si>
  <si>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</si>
  <si>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</si>
  <si>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</si>
  <si>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</si>
  <si>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</si>
  <si>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</si>
  <si>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</si>
  <si>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</si>
  <si>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</si>
  <si>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</si>
  <si>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</si>
  <si>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</si>
  <si>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</si>
  <si>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</si>
  <si>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</si>
  <si>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</si>
  <si>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</si>
  <si>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</si>
  <si>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</si>
  <si>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</si>
  <si>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</si>
  <si>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</si>
  <si>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</si>
  <si>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</si>
  <si>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</si>
  <si>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</si>
  <si>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</si>
  <si>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</si>
  <si>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</si>
  <si>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</si>
  <si>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</si>
  <si>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</si>
  <si>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</si>
  <si>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</si>
  <si>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</si>
  <si>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</si>
  <si>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</si>
  <si>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</si>
  <si>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</si>
  <si>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</si>
  <si>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</si>
  <si>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</si>
  <si>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</si>
  <si>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</si>
  <si>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</si>
  <si>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</si>
  <si>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</si>
  <si>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</si>
  <si>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</si>
  <si>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</si>
  <si>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</si>
  <si>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</si>
  <si>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</si>
  <si>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</si>
  <si>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</si>
  <si>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</si>
  <si>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</si>
  <si>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</si>
  <si>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</si>
  <si>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</si>
  <si>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</si>
  <si>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</si>
  <si>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</si>
  <si>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</si>
  <si>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</si>
  <si>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</si>
  <si>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</si>
  <si>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</si>
  <si>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</si>
  <si>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</si>
  <si>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</si>
  <si>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</si>
  <si>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</si>
  <si>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</si>
  <si>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</si>
  <si>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</si>
  <si>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</si>
  <si>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</si>
  <si>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</si>
  <si>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</si>
  <si>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</si>
  <si>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</si>
  <si>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</si>
  <si>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</si>
  <si>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</si>
  <si>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</si>
  <si>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</si>
  <si>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</si>
  <si>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</si>
  <si>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</si>
  <si>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</si>
  <si>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</si>
  <si>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</si>
  <si>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</si>
  <si>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</si>
  <si>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</si>
  <si>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</si>
  <si>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</si>
  <si>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</si>
  <si>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</si>
  <si>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</si>
  <si>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</si>
  <si>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</si>
  <si>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</si>
  <si>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</si>
  <si>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</si>
  <si>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</si>
  <si>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</si>
  <si>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</si>
  <si>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</si>
  <si>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</si>
  <si>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</si>
  <si>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</si>
  <si>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</si>
  <si>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</si>
  <si>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</si>
  <si>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</si>
  <si>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</si>
  <si>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</si>
  <si>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</si>
  <si>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</si>
  <si>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</si>
  <si>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</si>
  <si>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</si>
  <si>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</si>
  <si>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</si>
  <si>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</si>
  <si>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</si>
  <si>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</si>
  <si>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</si>
  <si>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</si>
  <si>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</si>
  <si>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</si>
  <si>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</si>
  <si>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</si>
  <si>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</si>
  <si>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</si>
  <si>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</si>
  <si>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</si>
  <si>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</si>
  <si>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</si>
  <si>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</si>
  <si>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</si>
  <si>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</si>
  <si>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</si>
  <si>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</si>
  <si>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</si>
  <si>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</si>
  <si>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</si>
  <si>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</si>
  <si>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</si>
  <si>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</si>
  <si>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</si>
  <si>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</si>
  <si>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</si>
  <si>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</si>
  <si>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</si>
  <si>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</si>
  <si>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</si>
  <si>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</si>
  <si>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</si>
  <si>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</si>
  <si>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</si>
  <si>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</si>
  <si>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</si>
  <si>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</si>
  <si>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</si>
  <si>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</si>
  <si>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</si>
  <si>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</si>
  <si>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</si>
  <si>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</si>
  <si>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</si>
  <si>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</si>
  <si>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</si>
  <si>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</si>
  <si>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</si>
  <si>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</si>
  <si>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</si>
  <si>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</si>
  <si>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</si>
  <si>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</si>
  <si>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</si>
  <si>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</si>
  <si>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</si>
  <si>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</si>
  <si>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</si>
  <si>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</si>
  <si>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</si>
  <si>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</si>
  <si>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</si>
  <si>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</si>
  <si>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</si>
  <si>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</si>
  <si>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</si>
  <si>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</si>
  <si>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</si>
  <si>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</si>
  <si>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</si>
  <si>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</si>
  <si>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</si>
  <si>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</si>
  <si>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</si>
  <si>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</si>
  <si>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</si>
  <si>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</si>
  <si>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</si>
  <si>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</si>
  <si>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</si>
  <si>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</si>
  <si>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</si>
  <si>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</si>
  <si>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</si>
  <si>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</si>
  <si>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</si>
  <si>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</si>
  <si>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</si>
  <si>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</si>
  <si>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</si>
  <si>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</si>
  <si>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</si>
  <si>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</si>
  <si>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</si>
  <si>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</si>
  <si>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</si>
  <si>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</si>
  <si>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</si>
  <si>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</si>
  <si>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</si>
  <si>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</si>
  <si>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</si>
  <si>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</si>
  <si>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</si>
  <si>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</si>
  <si>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</si>
  <si>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</si>
  <si>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</si>
  <si>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</si>
  <si>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</si>
  <si>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</si>
  <si>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</si>
  <si>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</si>
  <si>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</si>
  <si>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</si>
  <si>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</si>
  <si>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</si>
  <si>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</si>
  <si>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</si>
  <si>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</si>
  <si>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</si>
  <si>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</si>
  <si>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</si>
  <si>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</si>
  <si>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</si>
  <si>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</si>
  <si>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</si>
  <si>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</si>
  <si>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</si>
  <si>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</si>
  <si>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</si>
  <si>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</si>
  <si>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</si>
  <si>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</si>
  <si>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</si>
  <si>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</si>
  <si>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</si>
  <si>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</si>
  <si>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</si>
  <si>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</si>
  <si>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</si>
  <si>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</si>
  <si>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</si>
  <si>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</si>
  <si>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</si>
  <si>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</si>
  <si>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</si>
  <si>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</si>
  <si>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</si>
  <si>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</si>
  <si>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</si>
  <si>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</si>
  <si>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</si>
  <si>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</si>
  <si>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</si>
  <si>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</si>
  <si>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</si>
  <si>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</si>
  <si>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</si>
  <si>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</si>
  <si>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</si>
  <si>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</si>
  <si>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</si>
  <si>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</si>
  <si>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</si>
  <si>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</si>
  <si>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</si>
  <si>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</si>
  <si>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</si>
  <si>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</si>
  <si>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</si>
  <si>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</si>
  <si>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</si>
  <si>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</si>
  <si>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</si>
  <si>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</si>
  <si>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</si>
  <si>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</si>
  <si>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</si>
  <si>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</si>
  <si>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</si>
  <si>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</si>
  <si>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</si>
  <si>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</si>
  <si>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</si>
  <si>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</si>
  <si>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</si>
  <si>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</si>
  <si>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</si>
  <si>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</si>
  <si>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</si>
  <si>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</si>
  <si>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</si>
  <si>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</si>
  <si>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</si>
  <si>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</si>
  <si>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</si>
  <si>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</si>
  <si>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</si>
  <si>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</si>
  <si>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</si>
  <si>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</si>
  <si>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</si>
  <si>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</si>
  <si>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</si>
  <si>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</si>
  <si>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</si>
  <si>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</si>
  <si>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</si>
  <si>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</si>
  <si>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</si>
  <si>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</si>
  <si>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</si>
  <si>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</si>
  <si>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</si>
  <si>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</si>
  <si>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</si>
  <si>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</si>
  <si>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</si>
  <si>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</si>
  <si>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</si>
  <si>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</si>
  <si>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</si>
  <si>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</si>
  <si>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</si>
  <si>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</si>
  <si>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</si>
  <si>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</si>
  <si>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</si>
  <si>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</si>
  <si>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</si>
  <si>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</si>
  <si>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</si>
  <si>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</si>
  <si>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</si>
  <si>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</si>
  <si>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</si>
  <si>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</si>
  <si>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</si>
  <si>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</si>
  <si>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</si>
  <si>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</si>
  <si>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</si>
  <si>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</si>
  <si>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</si>
  <si>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</si>
  <si>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</si>
  <si>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</si>
  <si>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</si>
  <si>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</si>
  <si>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</si>
  <si>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</si>
  <si>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</si>
  <si>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</si>
  <si>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</si>
  <si>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</si>
  <si>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</si>
  <si>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</si>
  <si>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</si>
  <si>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</si>
  <si>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</si>
  <si>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</si>
  <si>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</si>
  <si>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</si>
  <si>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</si>
  <si>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</si>
  <si>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</si>
  <si>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</si>
  <si>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</si>
  <si>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</si>
  <si>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</si>
  <si>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</si>
  <si>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</si>
  <si>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</si>
  <si>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</si>
  <si>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</si>
  <si>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</si>
  <si>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</si>
  <si>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</si>
  <si>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</si>
  <si>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</si>
  <si>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</si>
  <si>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</si>
  <si>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</si>
  <si>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</si>
  <si>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</si>
  <si>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</si>
  <si>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</si>
  <si>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</si>
  <si>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</si>
  <si>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</si>
  <si>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</si>
  <si>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</si>
  <si>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</si>
  <si>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</si>
  <si>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</si>
  <si>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</si>
  <si>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</si>
  <si>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</si>
  <si>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</si>
  <si>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</si>
  <si>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</si>
  <si>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</si>
  <si>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</si>
  <si>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</si>
  <si>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</si>
  <si>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</si>
  <si>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</si>
  <si>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</si>
  <si>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</si>
  <si>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</si>
  <si>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</si>
  <si>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</si>
  <si>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</si>
  <si>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</si>
  <si>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</si>
  <si>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</si>
  <si>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</si>
  <si>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</si>
  <si>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</si>
  <si>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</si>
  <si>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</si>
  <si>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</si>
  <si>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</si>
  <si>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</si>
  <si>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</si>
  <si>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</si>
  <si>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</si>
  <si>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</si>
  <si>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</si>
  <si>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</si>
  <si>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</si>
  <si>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</si>
  <si>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</si>
  <si>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</si>
  <si>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</si>
  <si>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</si>
  <si>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</si>
  <si>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</si>
  <si>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</si>
  <si>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</si>
  <si>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</si>
  <si>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</si>
  <si>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</si>
  <si>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</si>
  <si>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</si>
  <si>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</si>
  <si>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</si>
  <si>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</si>
  <si>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</si>
  <si>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</si>
  <si>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</si>
  <si>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</si>
  <si>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</si>
  <si>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</si>
  <si>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</si>
  <si>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</si>
  <si>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</si>
  <si>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</si>
  <si>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</si>
  <si>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</si>
  <si>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</si>
  <si>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</si>
  <si>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</si>
  <si>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</si>
  <si>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</si>
  <si>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</si>
  <si>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</si>
  <si>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</si>
  <si>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</si>
  <si>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</si>
  <si>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</si>
  <si>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</si>
  <si>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</si>
  <si>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</si>
  <si>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</si>
  <si>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</si>
  <si>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</si>
  <si>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</si>
  <si>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</si>
  <si>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</si>
  <si>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</si>
  <si>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</si>
  <si>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</si>
  <si>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</si>
  <si>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</si>
  <si>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</si>
  <si>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</si>
  <si>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</si>
  <si>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</si>
  <si>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</si>
  <si>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</si>
  <si>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</si>
  <si>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</si>
  <si>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</si>
  <si>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</si>
  <si>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</si>
  <si>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</si>
  <si>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</si>
  <si>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</si>
  <si>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</si>
  <si>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</si>
  <si>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</si>
  <si>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</si>
  <si>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</si>
  <si>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</si>
  <si>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</si>
  <si>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</si>
  <si>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</si>
  <si>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</si>
  <si>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</si>
  <si>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</si>
  <si>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</si>
  <si>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</si>
  <si>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</si>
  <si>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</si>
  <si>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</si>
  <si>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</si>
  <si>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</si>
  <si>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</si>
  <si>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</si>
  <si>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</si>
  <si>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</si>
  <si>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</si>
  <si>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</si>
  <si>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</si>
  <si>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</si>
  <si>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</si>
  <si>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</si>
  <si>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</si>
  <si>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</si>
  <si>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</si>
  <si>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</si>
  <si>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</si>
  <si>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</si>
  <si>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</si>
  <si>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</si>
  <si>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</si>
  <si>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</si>
  <si>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</si>
  <si>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</si>
  <si>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</si>
  <si>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</si>
  <si>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</si>
  <si>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</si>
  <si>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</si>
  <si>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</si>
  <si>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</si>
  <si>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</si>
  <si>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</si>
  <si>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</si>
  <si>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</si>
  <si>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</si>
  <si>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</si>
  <si>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</si>
  <si>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</si>
  <si>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</si>
  <si>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</si>
  <si>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</si>
  <si>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</si>
  <si>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</si>
  <si>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</si>
  <si>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</si>
  <si>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</si>
  <si>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</si>
  <si>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</si>
  <si>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</si>
  <si>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</si>
  <si>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</si>
  <si>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</si>
  <si>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</si>
  <si>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</si>
  <si>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</si>
  <si>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</si>
  <si>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</si>
  <si>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</si>
  <si>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</si>
  <si>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</si>
  <si>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</si>
  <si>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</si>
  <si>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</si>
  <si>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</si>
  <si>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</si>
  <si>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</si>
  <si>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</si>
  <si>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</si>
  <si>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</si>
  <si>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</si>
  <si>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</si>
  <si>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</si>
  <si>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</si>
  <si>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</si>
  <si>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</si>
  <si>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</si>
  <si>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</si>
  <si>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</si>
  <si>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</si>
  <si>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</si>
  <si>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</si>
  <si>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</si>
  <si>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</si>
  <si>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</si>
  <si>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</si>
  <si>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</si>
  <si>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</si>
  <si>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</si>
  <si>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</si>
  <si>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</si>
  <si>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</si>
  <si>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</si>
  <si>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</si>
  <si>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</si>
  <si>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</si>
  <si>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</si>
  <si>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</si>
  <si>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</si>
  <si>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</si>
  <si>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</si>
  <si>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</si>
  <si>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</si>
  <si>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</si>
  <si>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</si>
  <si>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</si>
  <si>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</si>
  <si>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</si>
  <si>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</si>
  <si>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</si>
  <si>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</si>
  <si>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</si>
  <si>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</si>
  <si>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</si>
  <si>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</si>
  <si>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</si>
  <si>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</si>
  <si>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</si>
  <si>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</si>
  <si>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</si>
  <si>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</si>
  <si>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</si>
  <si>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</si>
  <si>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</si>
  <si>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</si>
  <si>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</si>
  <si>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</si>
  <si>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</si>
  <si>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</si>
  <si>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</si>
  <si>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</si>
  <si>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</si>
  <si>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</si>
  <si>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</si>
  <si>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</si>
  <si>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</si>
  <si>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</si>
  <si>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</si>
  <si>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</si>
  <si>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</si>
  <si>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</si>
  <si>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</si>
  <si>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</si>
  <si>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</si>
  <si>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</si>
  <si>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</si>
  <si>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</si>
  <si>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</si>
  <si>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</si>
  <si>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</si>
  <si>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</si>
  <si>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</si>
  <si>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</si>
  <si>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</si>
  <si>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</si>
  <si>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</si>
  <si>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</si>
  <si>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</si>
  <si>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</si>
  <si>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</si>
  <si>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</si>
  <si>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</si>
  <si>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</si>
  <si>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</si>
  <si>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</si>
  <si>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</si>
  <si>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</si>
  <si>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</si>
  <si>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</si>
  <si>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</si>
  <si>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</si>
  <si>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</si>
  <si>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</si>
  <si>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</si>
  <si>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</si>
  <si>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</si>
  <si>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</si>
  <si>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</si>
  <si>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</si>
  <si>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</si>
  <si>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</si>
  <si>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</si>
  <si>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</si>
  <si>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</si>
  <si>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</si>
  <si>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</si>
  <si>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</si>
  <si>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</si>
  <si>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</si>
  <si>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</si>
  <si>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</si>
  <si>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</si>
  <si>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</si>
  <si>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</si>
  <si>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</si>
  <si>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</si>
  <si>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</si>
  <si>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</si>
  <si>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</si>
  <si>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</si>
  <si>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</si>
  <si>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</si>
  <si>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</si>
  <si>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</si>
  <si>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</si>
  <si>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</si>
  <si>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</si>
  <si>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</si>
  <si>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</si>
  <si>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</si>
  <si>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</si>
  <si>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</si>
  <si>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</si>
  <si>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</si>
  <si>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</si>
  <si>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</si>
  <si>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</si>
  <si>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</si>
  <si>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</si>
  <si>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</si>
  <si>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</si>
  <si>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</si>
  <si>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</si>
  <si>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</si>
  <si>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</si>
  <si>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</si>
  <si>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</si>
  <si>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</si>
  <si>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</si>
  <si>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</si>
  <si>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</si>
  <si>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</si>
  <si>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</si>
  <si>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</si>
  <si>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</si>
  <si>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</si>
  <si>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</si>
  <si>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</si>
  <si>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</si>
  <si>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</si>
  <si>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</si>
  <si>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</si>
  <si>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</si>
  <si>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</si>
  <si>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</si>
  <si>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</si>
  <si>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</si>
  <si>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</si>
  <si>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</si>
  <si>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</si>
  <si>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</si>
  <si>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</si>
  <si>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</si>
  <si>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</si>
  <si>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</si>
  <si>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</si>
  <si>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</si>
  <si>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</si>
  <si>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</si>
  <si>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</si>
  <si>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</si>
  <si>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</si>
  <si>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</si>
  <si>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</si>
  <si>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</si>
  <si>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</si>
  <si>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</si>
  <si>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</si>
  <si>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</si>
  <si>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</si>
  <si>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</si>
  <si>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</si>
  <si>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</si>
  <si>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</si>
  <si>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</si>
  <si>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</si>
  <si>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</si>
  <si>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</si>
  <si>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</si>
  <si>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</si>
  <si>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</si>
  <si>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</si>
  <si>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</si>
  <si>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</si>
  <si>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</si>
  <si>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</si>
  <si>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</si>
  <si>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</si>
  <si>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</si>
  <si>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</si>
  <si>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</si>
  <si>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</si>
  <si>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</si>
  <si>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</si>
  <si>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</si>
  <si>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</si>
  <si>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</si>
  <si>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</si>
  <si>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</si>
  <si>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</si>
  <si>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</si>
  <si>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</si>
  <si>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</si>
  <si>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</si>
  <si>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</si>
  <si>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</si>
  <si>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</si>
  <si>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</si>
  <si>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</si>
  <si>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</si>
  <si>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</si>
  <si>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</si>
  <si>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</si>
  <si>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</si>
  <si>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</si>
  <si>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</si>
  <si>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</si>
  <si>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</si>
  <si>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</si>
  <si>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</si>
  <si>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</si>
  <si>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</si>
  <si>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</si>
  <si>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</si>
  <si>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</si>
  <si>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</si>
  <si>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</si>
  <si>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</si>
  <si>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</si>
  <si>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</si>
  <si>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</si>
  <si>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</si>
  <si>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</si>
  <si>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</si>
  <si>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</si>
  <si>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</si>
  <si>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</si>
  <si>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</si>
  <si>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</si>
  <si>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</si>
  <si>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</si>
  <si>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</si>
  <si>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</si>
  <si>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</si>
  <si>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</si>
  <si>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</si>
  <si>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</si>
  <si>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</si>
  <si>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</si>
  <si>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</si>
  <si>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</si>
  <si>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</si>
  <si>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</si>
  <si>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</si>
  <si>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</si>
  <si>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</si>
  <si>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</si>
  <si>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</si>
  <si>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</si>
  <si>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</si>
  <si>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</si>
  <si>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</si>
  <si>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</si>
  <si>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</si>
  <si>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</si>
  <si>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</si>
  <si>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</si>
  <si>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</si>
  <si>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</si>
  <si>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</si>
  <si>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</si>
  <si>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</si>
  <si>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</si>
  <si>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</si>
  <si>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</si>
  <si>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</si>
  <si>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</si>
  <si>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</si>
  <si>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</si>
  <si>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</si>
  <si>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</si>
  <si>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</si>
  <si>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</si>
  <si>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</si>
  <si>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</si>
  <si>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</si>
  <si>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</si>
  <si>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</si>
  <si>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</si>
  <si>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</si>
  <si>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</si>
  <si>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</si>
  <si>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</si>
  <si>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</si>
  <si>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</si>
  <si>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</si>
  <si>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</si>
  <si>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</si>
  <si>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</si>
  <si>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</si>
  <si>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</si>
  <si>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</si>
  <si>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</si>
  <si>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</si>
  <si>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</si>
  <si>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</si>
  <si>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</si>
  <si>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</si>
  <si>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</si>
  <si>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</si>
  <si>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</si>
  <si>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</si>
  <si>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</si>
  <si>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</si>
  <si>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</si>
  <si>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</si>
  <si>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</si>
  <si>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</si>
  <si>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</si>
  <si>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</si>
  <si>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</si>
  <si>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</si>
  <si>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</si>
  <si>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</si>
  <si>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</si>
  <si>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</si>
  <si>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</si>
  <si>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</si>
  <si>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</si>
  <si>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</si>
  <si>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</si>
  <si>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</si>
  <si>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</si>
  <si>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</si>
  <si>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</si>
  <si>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</si>
  <si>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</si>
  <si>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</si>
  <si>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</si>
  <si>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</si>
  <si>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</si>
  <si>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</si>
  <si>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</si>
  <si>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</si>
  <si>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</si>
  <si>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</si>
  <si>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</si>
  <si>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</si>
  <si>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</si>
  <si>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</si>
  <si>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</si>
  <si>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</si>
  <si>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</si>
  <si>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</si>
  <si>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</si>
  <si>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</si>
  <si>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</si>
  <si>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</si>
  <si>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</si>
  <si>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</si>
  <si>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</si>
  <si>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</si>
  <si>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</si>
  <si>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</si>
  <si>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</si>
  <si>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</si>
  <si>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</si>
  <si>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</si>
  <si>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</si>
  <si>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</si>
  <si>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</si>
  <si>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</si>
  <si>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</si>
  <si>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</si>
  <si>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</si>
  <si>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</si>
  <si>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</si>
  <si>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</si>
  <si>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</si>
  <si>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</si>
  <si>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</si>
  <si>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</si>
  <si>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</si>
  <si>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</si>
  <si>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</si>
  <si>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</si>
  <si>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</si>
  <si>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</si>
  <si>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</si>
  <si>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</si>
  <si>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</si>
  <si>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</si>
  <si>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</si>
  <si>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</si>
  <si>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</si>
  <si>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</si>
  <si>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</si>
  <si>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</si>
  <si>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</si>
  <si>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</si>
  <si>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</si>
  <si>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</si>
  <si>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</si>
  <si>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</si>
  <si>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</si>
  <si>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</si>
  <si>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</si>
  <si>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</si>
  <si>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</si>
  <si>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</si>
  <si>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</si>
  <si>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</si>
  <si>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</si>
  <si>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</si>
  <si>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</si>
  <si>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</si>
  <si>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</si>
  <si>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</si>
  <si>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</si>
  <si>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</si>
  <si>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</si>
  <si>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</si>
  <si>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</si>
  <si>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</si>
  <si>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</si>
  <si>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</si>
  <si>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</si>
  <si>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</si>
  <si>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</si>
  <si>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</si>
  <si>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</si>
  <si>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</si>
  <si>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</si>
  <si>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</si>
  <si>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</si>
  <si>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</si>
  <si>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</si>
  <si>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</si>
  <si>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</si>
  <si>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</si>
  <si>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</si>
  <si>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</si>
  <si>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</si>
  <si>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</si>
  <si>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</si>
  <si>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</si>
  <si>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</si>
  <si>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</si>
  <si>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</si>
  <si>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</si>
  <si>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</si>
  <si>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</si>
  <si>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</si>
  <si>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</si>
  <si>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</si>
  <si>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</si>
  <si>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</si>
  <si>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</si>
  <si>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</si>
  <si>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</si>
  <si>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</si>
  <si>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</si>
  <si>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</si>
  <si>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</si>
  <si>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</si>
  <si>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</si>
  <si>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</si>
  <si>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</si>
  <si>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</si>
  <si>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</si>
  <si>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</si>
  <si>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</si>
  <si>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</si>
  <si>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</si>
  <si>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</si>
  <si>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</si>
  <si>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</si>
  <si>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</si>
  <si>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</si>
  <si>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</si>
  <si>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</si>
  <si>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</si>
  <si>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</si>
  <si>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</si>
  <si>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</si>
  <si>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</si>
  <si>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</si>
  <si>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</si>
  <si>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</si>
  <si>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</si>
  <si>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</si>
  <si>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</si>
  <si>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</si>
  <si>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</si>
  <si>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</si>
  <si>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</si>
  <si>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</si>
  <si>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</si>
  <si>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</si>
  <si>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</si>
  <si>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</si>
  <si>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</si>
  <si>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</si>
  <si>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</si>
  <si>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</si>
  <si>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</si>
  <si>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</si>
  <si>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</si>
  <si>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</si>
  <si>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</si>
  <si>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</si>
  <si>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</si>
  <si>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</si>
  <si>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</si>
  <si>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</si>
  <si>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</si>
  <si>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</si>
  <si>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</si>
  <si>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</si>
  <si>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</si>
  <si>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</si>
  <si>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</si>
  <si>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</si>
  <si>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</si>
  <si>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</si>
  <si>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</si>
  <si>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</si>
  <si>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</si>
  <si>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</si>
  <si>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</si>
  <si>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</si>
  <si>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</si>
  <si>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</si>
  <si>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</si>
  <si>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</si>
  <si>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</si>
  <si>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</si>
  <si>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</si>
  <si>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</si>
  <si>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</si>
  <si>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</si>
  <si>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</si>
  <si>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</si>
  <si>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</si>
  <si>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</si>
  <si>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</si>
  <si>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</si>
  <si>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</si>
  <si>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</si>
  <si>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</si>
  <si>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</si>
  <si>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</si>
  <si>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</si>
  <si>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</si>
  <si>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</si>
  <si>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</si>
  <si>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</si>
  <si>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</si>
  <si>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</si>
  <si>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</si>
  <si>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</si>
  <si>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</si>
  <si>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</si>
  <si>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</si>
  <si>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</si>
  <si>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</si>
  <si>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</si>
  <si>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</si>
  <si>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</si>
  <si>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</si>
  <si>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</si>
  <si>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</si>
  <si>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</si>
  <si>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</si>
  <si>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</si>
  <si>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</si>
  <si>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</si>
  <si>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</si>
  <si>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</si>
  <si>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</si>
  <si>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</si>
  <si>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</si>
  <si>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</si>
  <si>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</si>
  <si>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</si>
  <si>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</si>
  <si>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</si>
  <si>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</si>
  <si>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</si>
  <si>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</si>
  <si>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</si>
  <si>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</si>
  <si>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</si>
  <si>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</si>
  <si>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</si>
  <si>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</si>
  <si>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</si>
  <si>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</si>
  <si>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</si>
  <si>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</si>
  <si>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</si>
  <si>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</si>
  <si>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</si>
  <si>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</si>
  <si>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</si>
  <si>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</si>
  <si>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</si>
  <si>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</si>
  <si>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</si>
  <si>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</si>
  <si>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</si>
  <si>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</si>
  <si>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</si>
  <si>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</si>
  <si>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</si>
  <si>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</si>
  <si>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</si>
  <si>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</si>
  <si>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</si>
  <si>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</si>
  <si>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</si>
  <si>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</si>
  <si>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</si>
  <si>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</si>
  <si>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</si>
  <si>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</si>
  <si>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</si>
  <si>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</si>
  <si>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</si>
  <si>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</si>
  <si>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</si>
  <si>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</si>
  <si>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</si>
  <si>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</si>
  <si>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</si>
  <si>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</si>
  <si>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</si>
  <si>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</si>
  <si>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</si>
  <si>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</si>
  <si>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</si>
  <si>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</si>
  <si>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</si>
  <si>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</si>
  <si>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</si>
  <si>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</si>
  <si>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</si>
  <si>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</si>
  <si>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</si>
  <si>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</si>
  <si>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</si>
  <si>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</si>
  <si>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</si>
  <si>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</si>
  <si>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</si>
  <si>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</si>
  <si>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</si>
  <si>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</si>
  <si>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</si>
  <si>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</si>
  <si>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</si>
  <si>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</si>
  <si>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</si>
  <si>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</si>
  <si>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</si>
  <si>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</si>
  <si>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</si>
  <si>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</si>
  <si>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</si>
  <si>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</si>
  <si>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</si>
  <si>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</si>
  <si>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</si>
  <si>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</si>
  <si>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</si>
  <si>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</si>
  <si>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</si>
  <si>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</si>
  <si>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</si>
  <si>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</si>
  <si>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</si>
  <si>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</si>
  <si>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</si>
  <si>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</si>
  <si>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</si>
  <si>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</si>
  <si>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</si>
  <si>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</si>
  <si>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</si>
  <si>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</si>
  <si>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</si>
  <si>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</si>
  <si>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</si>
  <si>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</si>
  <si>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</si>
  <si>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</si>
  <si>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</si>
  <si>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</si>
  <si>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</si>
  <si>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</si>
  <si>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</si>
  <si>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</si>
  <si>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</si>
  <si>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</si>
  <si>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</si>
  <si>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</si>
  <si>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</si>
  <si>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</si>
  <si>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</si>
  <si>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</si>
  <si>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</si>
  <si>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</si>
  <si>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</si>
  <si>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</si>
  <si>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</si>
  <si>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</si>
  <si>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</si>
  <si>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</si>
  <si>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</si>
  <si>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</si>
  <si>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</si>
  <si>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</si>
  <si>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</si>
  <si>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</si>
  <si>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</si>
  <si>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</si>
  <si>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</si>
  <si>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</si>
  <si>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</si>
  <si>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</si>
  <si>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</si>
  <si>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</si>
  <si>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</si>
  <si>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</si>
  <si>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</si>
  <si>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</si>
  <si>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</si>
  <si>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</si>
  <si>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</si>
  <si>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</si>
  <si>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</si>
  <si>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</si>
  <si>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</si>
  <si>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</si>
  <si>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</si>
  <si>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</si>
  <si>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</si>
  <si>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</si>
  <si>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</si>
  <si>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</si>
  <si>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</si>
  <si>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</si>
  <si>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</si>
  <si>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</si>
  <si>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</si>
  <si>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</si>
  <si>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</si>
  <si>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</si>
  <si>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</si>
  <si>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</si>
  <si>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</si>
  <si>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</si>
  <si>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</si>
  <si>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</si>
  <si>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</si>
  <si>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</si>
  <si>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</si>
  <si>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</si>
  <si>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</si>
  <si>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</si>
  <si>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</si>
  <si>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</si>
  <si>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</si>
  <si>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</si>
  <si>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</si>
  <si>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</si>
  <si>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</si>
  <si>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</si>
  <si>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</si>
  <si>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</si>
  <si>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</si>
  <si>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</si>
  <si>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</si>
  <si>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</si>
  <si>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</si>
  <si>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</si>
  <si>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</si>
  <si>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</si>
  <si>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</si>
  <si>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</si>
  <si>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</si>
  <si>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</si>
  <si>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</si>
  <si>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</si>
  <si>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</si>
  <si>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</si>
  <si>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</si>
  <si>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</si>
  <si>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</si>
  <si>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</si>
  <si>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</si>
  <si>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</si>
  <si>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</si>
  <si>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</si>
  <si>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</si>
  <si>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</si>
  <si>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</si>
  <si>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</si>
  <si>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</si>
  <si>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</si>
  <si>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</si>
  <si>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</si>
  <si>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</si>
  <si>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</si>
  <si>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</si>
  <si>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</si>
  <si>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</si>
  <si>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</si>
  <si>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</si>
  <si>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</si>
  <si>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</si>
  <si>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</si>
  <si>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</si>
  <si>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</si>
  <si>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</si>
  <si>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</si>
  <si>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</si>
  <si>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</si>
  <si>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</si>
  <si>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</si>
  <si>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</si>
  <si>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</si>
  <si>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</si>
  <si>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</si>
  <si>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</si>
  <si>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</si>
  <si>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</si>
  <si>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</si>
  <si>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</si>
  <si>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</si>
  <si>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</si>
  <si>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</si>
  <si>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</si>
  <si>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</si>
  <si>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</si>
  <si>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</si>
  <si>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</si>
  <si>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</si>
  <si>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</si>
  <si>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</si>
  <si>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</si>
  <si>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</si>
  <si>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</si>
  <si>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</si>
  <si>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</si>
  <si>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</si>
  <si>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</si>
  <si>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</si>
  <si>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</si>
  <si>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</si>
  <si>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</si>
  <si>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</si>
  <si>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</si>
  <si>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</si>
  <si>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</si>
  <si>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</si>
  <si>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</si>
  <si>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</si>
  <si>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</si>
  <si>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</si>
  <si>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</si>
  <si>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</si>
  <si>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</si>
  <si>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</si>
  <si>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</si>
  <si>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</si>
  <si>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</si>
  <si>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</si>
  <si>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</si>
  <si>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</si>
  <si>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</si>
  <si>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</si>
  <si>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</si>
  <si>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</si>
  <si>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</si>
  <si>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</si>
  <si>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</si>
  <si>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</si>
  <si>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</si>
  <si>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</si>
  <si>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</si>
  <si>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</si>
  <si>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</si>
  <si>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</si>
  <si>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</si>
  <si>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</si>
  <si>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</si>
  <si>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</si>
  <si>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</si>
  <si>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</si>
  <si>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</si>
  <si>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</si>
  <si>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</si>
  <si>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</si>
  <si>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</si>
  <si>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</si>
  <si>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</si>
  <si>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</si>
  <si>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</si>
  <si>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</si>
  <si>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</si>
  <si>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</si>
  <si>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</si>
  <si>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</si>
  <si>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</si>
  <si>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</si>
  <si>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</si>
  <si>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</si>
  <si>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</si>
  <si>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</si>
  <si>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</si>
  <si>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</si>
  <si>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</si>
  <si>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</si>
  <si>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</si>
  <si>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</si>
  <si>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</si>
  <si>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</si>
  <si>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</si>
  <si>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</si>
  <si>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</si>
  <si>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</si>
  <si>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</si>
  <si>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</si>
  <si>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</si>
  <si>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</si>
  <si>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</si>
  <si>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</si>
  <si>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</si>
  <si>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</si>
  <si>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</si>
  <si>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</si>
  <si>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</si>
  <si>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</si>
  <si>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</si>
  <si>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</si>
  <si>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</si>
  <si>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</si>
  <si>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</si>
  <si>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</si>
  <si>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</si>
  <si>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</si>
  <si>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</si>
  <si>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</si>
  <si>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</si>
  <si>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</si>
  <si>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</si>
  <si>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</si>
  <si>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</si>
  <si>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</si>
  <si>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</si>
  <si>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</si>
  <si>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</si>
  <si>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</si>
  <si>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</si>
  <si>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</si>
  <si>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</si>
  <si>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</si>
  <si>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</si>
  <si>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</si>
  <si>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</si>
  <si>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</si>
  <si>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</si>
  <si>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</si>
  <si>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</si>
  <si>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</si>
  <si>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</si>
  <si>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</si>
  <si>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</si>
  <si>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</si>
  <si>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</si>
  <si>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</si>
  <si>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</si>
  <si>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</si>
  <si>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</si>
  <si>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</si>
  <si>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</si>
  <si>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</si>
  <si>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</si>
  <si>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</si>
  <si>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</si>
  <si>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</si>
  <si>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</si>
  <si>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</si>
  <si>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</si>
  <si>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</si>
  <si>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</si>
  <si>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</si>
  <si>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</si>
  <si>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</si>
  <si>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</si>
  <si>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</si>
  <si>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</si>
  <si>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</si>
  <si>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</si>
  <si>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</si>
  <si>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</si>
  <si>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</si>
  <si>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</si>
  <si>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</si>
  <si>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</si>
  <si>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</si>
  <si>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</si>
  <si>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</si>
  <si>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</si>
  <si>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</si>
  <si>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</si>
  <si>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</si>
  <si>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</si>
  <si>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</si>
  <si>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</si>
  <si>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</si>
  <si>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</si>
  <si>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</si>
  <si>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</si>
  <si>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</si>
  <si>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</si>
  <si>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</si>
  <si>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</si>
  <si>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</si>
  <si>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</si>
  <si>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</si>
  <si>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</si>
  <si>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</si>
  <si>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</si>
  <si>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</si>
  <si>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</si>
  <si>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</si>
  <si>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</si>
  <si>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</si>
  <si>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</si>
  <si>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</si>
  <si>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</si>
  <si>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</si>
  <si>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</si>
  <si>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</si>
  <si>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</si>
  <si>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</si>
  <si>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</si>
  <si>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</si>
  <si>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</si>
  <si>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</si>
  <si>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</si>
  <si>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</si>
  <si>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</si>
  <si>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</si>
  <si>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</si>
  <si>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</si>
  <si>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</si>
  <si>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</si>
  <si>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</si>
  <si>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</si>
  <si>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</si>
  <si>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</si>
  <si>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</si>
  <si>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</si>
  <si>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</si>
  <si>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</si>
  <si>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</si>
  <si>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</si>
  <si>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</si>
  <si>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</si>
  <si>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</si>
  <si>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</si>
  <si>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</si>
  <si>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</si>
  <si>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</si>
  <si>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</si>
  <si>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</si>
  <si>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</si>
  <si>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</si>
  <si>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</si>
  <si>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</si>
  <si>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</si>
  <si>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</si>
  <si>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</si>
  <si>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</si>
  <si>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</si>
  <si>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</si>
  <si>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</si>
  <si>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</si>
  <si>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</si>
  <si>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</si>
  <si>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</si>
  <si>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</si>
  <si>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</si>
  <si>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</si>
  <si>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</si>
  <si>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</si>
  <si>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</si>
  <si>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</si>
  <si>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</si>
  <si>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</si>
  <si>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</si>
  <si>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</si>
  <si>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</si>
  <si>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</si>
  <si>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</si>
  <si>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</si>
  <si>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</si>
  <si>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</si>
  <si>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</si>
  <si>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</si>
  <si>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</si>
  <si>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</si>
  <si>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</si>
  <si>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</si>
  <si>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</si>
  <si>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</si>
  <si>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</si>
  <si>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</si>
  <si>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</si>
  <si>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</si>
  <si>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</si>
  <si>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</si>
  <si>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</si>
  <si>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</si>
  <si>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</si>
  <si>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</si>
  <si>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</si>
  <si>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</si>
  <si>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</si>
  <si>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</si>
  <si>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</si>
  <si>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</si>
  <si>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</si>
  <si>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</si>
  <si>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</si>
  <si>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</si>
  <si>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</si>
  <si>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</si>
  <si>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</si>
  <si>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</si>
  <si>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</si>
  <si>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</si>
  <si>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</si>
  <si>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</si>
  <si>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</si>
  <si>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</si>
  <si>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</si>
  <si>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</si>
  <si>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</si>
  <si>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</si>
  <si>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</si>
  <si>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</si>
  <si>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</si>
  <si>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</si>
  <si>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</si>
  <si>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</si>
  <si>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</si>
  <si>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</si>
  <si>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</si>
  <si>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</si>
  <si>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</si>
  <si>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</si>
  <si>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</si>
  <si>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</si>
  <si>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</si>
  <si>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</si>
  <si>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</si>
  <si>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</si>
  <si>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</si>
  <si>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</si>
  <si>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</si>
  <si>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</si>
  <si>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</si>
  <si>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</si>
  <si>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</si>
  <si>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</si>
  <si>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</si>
  <si>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</si>
  <si>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</si>
  <si>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</si>
  <si>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</si>
  <si>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</si>
  <si>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</si>
  <si>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</si>
  <si>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</si>
  <si>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</si>
  <si>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</si>
  <si>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</si>
  <si>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</si>
  <si>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</si>
  <si>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</si>
  <si>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</si>
  <si>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</si>
  <si>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</si>
  <si>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</si>
  <si>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</si>
  <si>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</si>
  <si>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</si>
  <si>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</si>
  <si>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</si>
  <si>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</si>
  <si>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</si>
  <si>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</si>
  <si>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</si>
  <si>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</si>
  <si>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</si>
  <si>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</si>
  <si>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</si>
  <si>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</si>
  <si>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</si>
  <si>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</si>
  <si>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</si>
  <si>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</si>
  <si>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</si>
  <si>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</si>
  <si>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</si>
  <si>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</si>
  <si>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</si>
  <si>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</si>
  <si>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</si>
  <si>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</si>
  <si>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</si>
  <si>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</si>
  <si>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</si>
  <si>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</si>
  <si>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</si>
  <si>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</si>
  <si>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</si>
  <si>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</si>
  <si>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</si>
  <si>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</si>
  <si>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</si>
  <si>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</si>
  <si>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</si>
  <si>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</si>
  <si>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</si>
  <si>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</si>
  <si>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</si>
  <si>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</si>
  <si>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</si>
  <si>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</si>
  <si>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</si>
  <si>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</si>
  <si>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</si>
  <si>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</si>
  <si>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</si>
  <si>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</si>
  <si>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</si>
  <si>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</si>
  <si>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</si>
  <si>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</si>
  <si>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</si>
  <si>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</si>
  <si>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</si>
  <si>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</si>
  <si>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</si>
  <si>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</si>
  <si>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</si>
  <si>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</si>
  <si>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</si>
  <si>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</si>
  <si>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</si>
  <si>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</si>
  <si>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</si>
  <si>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</si>
  <si>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</si>
  <si>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</si>
  <si>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</si>
  <si>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</si>
  <si>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</si>
  <si>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</si>
  <si>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</si>
  <si>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</si>
  <si>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</si>
  <si>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</si>
  <si>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</si>
  <si>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</si>
  <si>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</si>
  <si>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</si>
  <si>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</si>
  <si>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</si>
  <si>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</si>
  <si>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</si>
  <si>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</si>
  <si>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</si>
  <si>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</si>
  <si>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</si>
  <si>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</si>
  <si>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</si>
  <si>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</si>
  <si>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</si>
  <si>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</si>
  <si>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</si>
  <si>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</si>
  <si>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</si>
  <si>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</si>
  <si>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</si>
  <si>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</si>
  <si>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</si>
  <si>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</si>
  <si>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</si>
  <si>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</si>
  <si>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</si>
  <si>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</si>
  <si>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</si>
  <si>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</si>
  <si>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</si>
  <si>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</si>
  <si>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</si>
  <si>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</si>
  <si>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</si>
  <si>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</si>
  <si>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</si>
  <si>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</si>
  <si>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</si>
  <si>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</si>
  <si>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</si>
  <si>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</si>
  <si>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</si>
  <si>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</si>
  <si>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</si>
  <si>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</si>
  <si>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</si>
  <si>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</si>
  <si>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</si>
  <si>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</si>
  <si>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</si>
  <si>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</si>
  <si>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</si>
  <si>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</si>
  <si>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</si>
  <si>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</si>
  <si>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</si>
  <si>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</si>
  <si>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</si>
  <si>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</si>
  <si>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</si>
  <si>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</si>
  <si>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</si>
  <si>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</si>
  <si>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</si>
  <si>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</si>
  <si>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</si>
  <si>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</si>
  <si>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</si>
  <si>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</si>
  <si>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</si>
  <si>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</si>
  <si>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</si>
  <si>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</si>
  <si>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</si>
  <si>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</si>
  <si>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</si>
  <si>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</si>
  <si>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</si>
  <si>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</si>
  <si>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</si>
  <si>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</si>
  <si>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</si>
  <si>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</si>
  <si>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</si>
  <si>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</si>
  <si>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</si>
  <si>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</si>
  <si>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</si>
  <si>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</si>
  <si>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</si>
  <si>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</si>
  <si>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</si>
  <si>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</si>
  <si>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</si>
  <si>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</si>
  <si>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</si>
  <si>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</si>
  <si>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</si>
  <si>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</si>
  <si>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</si>
  <si>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</si>
  <si>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</si>
  <si>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</si>
  <si>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</si>
  <si>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</si>
  <si>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</si>
  <si>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</si>
  <si>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</si>
  <si>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</si>
  <si>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</si>
  <si>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</si>
  <si>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</si>
  <si>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</si>
  <si>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</si>
  <si>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</si>
  <si>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</si>
  <si>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</si>
  <si>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</si>
  <si>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</si>
  <si>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</si>
  <si>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</si>
  <si>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</si>
  <si>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</si>
  <si>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</si>
  <si>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</si>
  <si>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</si>
  <si>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</si>
  <si>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</si>
  <si>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</si>
  <si>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</si>
  <si>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</si>
  <si>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</si>
  <si>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</si>
  <si>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</si>
  <si>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</si>
  <si>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</si>
  <si>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</si>
  <si>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</si>
  <si>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</si>
  <si>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</si>
  <si>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</si>
  <si>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</si>
  <si>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</si>
  <si>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</si>
  <si>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</si>
  <si>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</si>
  <si>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</si>
  <si>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</si>
  <si>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</si>
  <si>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</si>
  <si>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</si>
  <si>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</si>
  <si>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</si>
  <si>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</si>
  <si>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</si>
  <si>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</si>
  <si>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</si>
  <si>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</si>
  <si>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</si>
  <si>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</si>
  <si>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</si>
  <si>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</si>
  <si>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</si>
  <si>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</si>
  <si>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</si>
  <si>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</si>
  <si>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</si>
  <si>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</si>
  <si>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</si>
  <si>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</si>
  <si>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</si>
  <si>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</si>
  <si>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</si>
  <si>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</si>
  <si>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</si>
  <si>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</si>
  <si>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</si>
  <si>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</si>
  <si>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</si>
  <si>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</si>
  <si>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</si>
  <si>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</si>
  <si>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</si>
  <si>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</si>
  <si>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</si>
  <si>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</si>
  <si>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</si>
  <si>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</si>
  <si>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</si>
  <si>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</si>
  <si>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</si>
  <si>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</si>
  <si>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</si>
  <si>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</si>
  <si>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</si>
  <si>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</si>
  <si>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</si>
  <si>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</si>
  <si>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</si>
  <si>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</si>
  <si>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</si>
  <si>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</si>
  <si>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</si>
  <si>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</si>
  <si>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</si>
  <si>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</si>
  <si>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</si>
  <si>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</si>
  <si>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</si>
  <si>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</si>
  <si>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</si>
  <si>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</si>
  <si>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</si>
  <si>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</si>
  <si>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</si>
  <si>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</si>
  <si>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</si>
  <si>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</si>
  <si>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</si>
  <si>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</si>
  <si>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</si>
  <si>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</si>
  <si>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</si>
  <si>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</si>
  <si>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</si>
  <si>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</si>
  <si>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</si>
  <si>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</si>
  <si>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</si>
  <si>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</si>
  <si>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</si>
  <si>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</si>
  <si>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</si>
  <si>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</si>
  <si>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</si>
  <si>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</si>
  <si>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</si>
  <si>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</si>
  <si>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</si>
  <si>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</si>
  <si>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</si>
  <si>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</si>
  <si>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</si>
  <si>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</si>
  <si>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</si>
  <si>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</si>
  <si>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</si>
  <si>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</si>
  <si>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</si>
  <si>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</si>
  <si>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</si>
  <si>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</si>
  <si>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</si>
  <si>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</si>
  <si>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</si>
  <si>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</si>
  <si>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</si>
  <si>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</si>
  <si>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</si>
  <si>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</si>
  <si>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</si>
  <si>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</si>
  <si>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</si>
  <si>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</si>
  <si>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</si>
  <si>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</si>
  <si>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</si>
  <si>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</si>
  <si>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</si>
  <si>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</si>
  <si>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</si>
  <si>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</si>
  <si>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</si>
  <si>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</si>
  <si>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</si>
  <si>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</si>
  <si>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</si>
  <si>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</si>
  <si>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</si>
  <si>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</si>
  <si>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</si>
  <si>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</si>
  <si>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</si>
  <si>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</si>
  <si>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</si>
  <si>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</si>
  <si>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</si>
  <si>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</si>
  <si>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</si>
  <si>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</si>
  <si>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</si>
  <si>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</si>
  <si>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</si>
  <si>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</si>
  <si>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</si>
  <si>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</si>
  <si>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</si>
  <si>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</si>
  <si>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</si>
  <si>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</si>
  <si>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</si>
  <si>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</si>
  <si>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</si>
  <si>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</si>
  <si>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</si>
  <si>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</si>
  <si>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</si>
  <si>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</si>
  <si>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</si>
  <si>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</si>
  <si>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</si>
  <si>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</si>
  <si>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</si>
  <si>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</si>
  <si>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</si>
  <si>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</si>
  <si>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</si>
  <si>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</si>
  <si>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</si>
  <si>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</si>
  <si>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</si>
  <si>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</si>
  <si>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</si>
  <si>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</si>
  <si>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</si>
  <si>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</si>
  <si>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</si>
  <si>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</si>
  <si>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</si>
  <si>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</si>
  <si>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</si>
  <si>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</si>
  <si>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</si>
  <si>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</si>
  <si>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</si>
  <si>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</si>
  <si>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</si>
  <si>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</si>
  <si>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</si>
  <si>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</si>
  <si>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</si>
  <si>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</si>
  <si>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</si>
  <si>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</si>
  <si>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</si>
  <si>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</si>
  <si>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</si>
  <si>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</si>
  <si>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</si>
  <si>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</si>
  <si>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</si>
  <si>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</si>
  <si>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</si>
  <si>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</si>
  <si>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</si>
  <si>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</si>
  <si>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</si>
  <si>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</si>
  <si>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</si>
  <si>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</si>
  <si>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</si>
  <si>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</si>
  <si>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</si>
  <si>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</si>
  <si>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</si>
  <si>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</si>
  <si>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</si>
  <si>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</si>
  <si>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</si>
  <si>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</si>
  <si>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</si>
  <si>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</si>
  <si>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</si>
  <si>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</si>
  <si>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</si>
  <si>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</si>
  <si>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</si>
  <si>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</si>
  <si>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</si>
  <si>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</si>
  <si>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</si>
  <si>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</si>
  <si>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</si>
  <si>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</si>
  <si>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</si>
  <si>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</si>
  <si>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</si>
  <si>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</si>
  <si>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</si>
  <si>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</si>
  <si>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</si>
  <si>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</si>
  <si>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</si>
  <si>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</si>
  <si>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</si>
  <si>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</si>
  <si>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</si>
  <si>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</si>
  <si>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</si>
  <si>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</si>
  <si>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</si>
  <si>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</si>
  <si>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</si>
  <si>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</si>
  <si>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</si>
  <si>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</si>
  <si>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</si>
  <si>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</si>
  <si>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</si>
  <si>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</si>
  <si>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</si>
  <si>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</si>
  <si>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</si>
  <si>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</si>
  <si>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</si>
  <si>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</si>
  <si>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</si>
  <si>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</si>
  <si>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</si>
  <si>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</si>
  <si>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</si>
  <si>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</si>
  <si>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</si>
  <si>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</si>
  <si>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</si>
  <si>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</si>
  <si>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</si>
  <si>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</si>
  <si>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</si>
  <si>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</si>
  <si>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</si>
  <si>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</si>
  <si>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</si>
  <si>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</si>
  <si>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</si>
  <si>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</si>
  <si>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</si>
  <si>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</si>
  <si>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</si>
  <si>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</si>
  <si>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</si>
  <si>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</si>
  <si>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</si>
  <si>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</si>
  <si>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</si>
  <si>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</si>
  <si>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</si>
  <si>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</si>
  <si>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</si>
  <si>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</si>
  <si>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</si>
  <si>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</si>
  <si>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</si>
  <si>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</si>
  <si>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</si>
  <si>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</si>
  <si>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</si>
  <si>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</si>
  <si>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</si>
  <si>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</si>
  <si>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</si>
  <si>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</si>
  <si>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</si>
  <si>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</si>
  <si>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</si>
  <si>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</si>
  <si>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</si>
  <si>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</si>
  <si>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</si>
  <si>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</si>
  <si>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</si>
  <si>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</si>
  <si>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</si>
  <si>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</si>
  <si>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</si>
  <si>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</si>
  <si>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</si>
  <si>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</si>
  <si>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</si>
  <si>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</si>
  <si>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</si>
  <si>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</si>
  <si>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</si>
  <si>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</si>
  <si>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</si>
  <si>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</si>
  <si>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</si>
  <si>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</si>
  <si>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</si>
  <si>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</si>
  <si>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</si>
  <si>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</si>
  <si>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</si>
  <si>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</si>
  <si>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</si>
  <si>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</si>
  <si>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</si>
  <si>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</si>
  <si>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</si>
  <si>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</si>
  <si>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</si>
  <si>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</si>
  <si>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</si>
  <si>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</si>
  <si>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</si>
  <si>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</si>
  <si>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</si>
  <si>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</si>
  <si>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</si>
  <si>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</si>
  <si>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</si>
  <si>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</si>
  <si>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</si>
  <si>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</si>
  <si>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</si>
  <si>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</si>
  <si>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</si>
  <si>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</si>
  <si>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</si>
  <si>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</si>
  <si>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</si>
  <si>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</si>
  <si>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</si>
  <si>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</si>
  <si>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</si>
  <si>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</si>
  <si>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</si>
  <si>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</si>
  <si>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</si>
  <si>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</si>
  <si>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</si>
  <si>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</si>
  <si>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</si>
  <si>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</si>
  <si>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</si>
  <si>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</si>
  <si>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</si>
  <si>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</si>
  <si>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</si>
  <si>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</si>
  <si>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</si>
  <si>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</si>
  <si>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</si>
  <si>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</si>
  <si>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</si>
  <si>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</si>
  <si>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</si>
  <si>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</si>
  <si>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</si>
  <si>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</si>
  <si>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</si>
  <si>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</si>
  <si>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</si>
  <si>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</si>
  <si>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</si>
  <si>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</si>
  <si>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</si>
  <si>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</si>
  <si>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</si>
  <si>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</si>
  <si>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</si>
  <si>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</si>
  <si>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</si>
  <si>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</si>
  <si>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</si>
  <si>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</si>
  <si>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</si>
  <si>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</si>
  <si>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</si>
  <si>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</si>
  <si>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</si>
  <si>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</si>
  <si>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</si>
  <si>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</si>
  <si>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</si>
  <si>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</si>
  <si>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</si>
  <si>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</si>
  <si>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</si>
  <si>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</si>
  <si>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</si>
  <si>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</si>
  <si>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</si>
  <si>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</si>
  <si>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</si>
  <si>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</si>
  <si>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</si>
  <si>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</si>
  <si>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</si>
  <si>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</si>
  <si>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</si>
  <si>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</si>
  <si>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</si>
  <si>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</si>
  <si>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</si>
  <si>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</si>
  <si>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</si>
  <si>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</si>
  <si>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</si>
  <si>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</si>
  <si>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</si>
  <si>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</si>
  <si>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</si>
  <si>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</si>
  <si>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</si>
  <si>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</si>
  <si>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</si>
  <si>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</si>
  <si>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</si>
  <si>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</si>
  <si>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</si>
  <si>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</si>
  <si>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</si>
  <si>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</si>
  <si>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</si>
  <si>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</si>
  <si>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</si>
  <si>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</si>
  <si>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</si>
  <si>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</si>
  <si>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</si>
  <si>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</si>
  <si>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</si>
  <si>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</si>
  <si>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</si>
  <si>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</si>
  <si>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</si>
  <si>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</si>
  <si>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</si>
  <si>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</si>
  <si>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</si>
  <si>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</si>
  <si>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</si>
  <si>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</si>
  <si>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</si>
  <si>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</si>
  <si>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</si>
  <si>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</si>
  <si>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</si>
  <si>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</si>
  <si>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</si>
  <si>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</si>
  <si>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</si>
  <si>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</si>
  <si>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</si>
  <si>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</si>
  <si>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</si>
  <si>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</si>
  <si>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</si>
  <si>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</si>
  <si>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</si>
  <si>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</si>
  <si>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</si>
  <si>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</si>
  <si>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</si>
  <si>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</si>
  <si>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</si>
  <si>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</si>
  <si>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</si>
  <si>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</si>
  <si>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</si>
  <si>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</si>
  <si>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</si>
  <si>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</si>
  <si>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</si>
  <si>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</si>
  <si>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</si>
  <si>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</si>
  <si>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</si>
  <si>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</si>
  <si>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</si>
  <si>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</si>
  <si>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</si>
  <si>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</si>
  <si>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</si>
  <si>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</si>
  <si>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</si>
  <si>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</si>
  <si>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</si>
  <si>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</si>
  <si>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</si>
  <si>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</si>
  <si>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</si>
  <si>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</si>
  <si>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</si>
  <si>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</si>
  <si>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</si>
  <si>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</si>
  <si>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</si>
  <si>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</si>
  <si>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</si>
  <si>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</si>
  <si>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</si>
  <si>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</si>
  <si>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</si>
  <si>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</si>
  <si>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</si>
  <si>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</si>
  <si>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</si>
  <si>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</si>
  <si>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</si>
  <si>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</si>
  <si>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</si>
  <si>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</si>
  <si>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</si>
  <si>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</si>
  <si>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</si>
  <si>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</si>
  <si>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</si>
  <si>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</si>
  <si>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</si>
  <si>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</si>
  <si>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</si>
  <si>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</si>
  <si>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</si>
  <si>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</si>
  <si>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</si>
  <si>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</si>
  <si>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</si>
  <si>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</si>
  <si>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</si>
  <si>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</si>
  <si>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</si>
  <si>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</si>
  <si>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</si>
  <si>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</si>
  <si>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</si>
  <si>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</si>
  <si>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</si>
  <si>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</si>
  <si>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</si>
  <si>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</si>
  <si>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</si>
  <si>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</si>
  <si>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</si>
  <si>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</si>
  <si>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</si>
  <si>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</si>
  <si>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</si>
  <si>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</si>
  <si>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</si>
  <si>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</si>
  <si>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</si>
  <si>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</si>
  <si>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</si>
  <si>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</si>
  <si>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</si>
  <si>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</si>
  <si>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</si>
  <si>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</si>
  <si>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</si>
  <si>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</si>
  <si>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</si>
  <si>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</si>
  <si>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</si>
  <si>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</si>
  <si>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</si>
  <si>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</si>
  <si>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</si>
  <si>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</si>
  <si>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</si>
  <si>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</si>
  <si>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</si>
  <si>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</si>
  <si>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</si>
  <si>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</si>
  <si>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</si>
  <si>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</si>
  <si>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</si>
  <si>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</si>
  <si>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</si>
  <si>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</si>
  <si>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</si>
  <si>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</si>
  <si>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</si>
  <si>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</si>
  <si>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</si>
  <si>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</si>
  <si>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</si>
  <si>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</si>
  <si>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</si>
  <si>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</si>
  <si>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</si>
  <si>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</si>
  <si>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</si>
  <si>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</si>
  <si>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</si>
  <si>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</si>
  <si>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</si>
  <si>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</si>
  <si>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</si>
  <si>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</si>
  <si>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</si>
  <si>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</si>
  <si>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</si>
  <si>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</si>
  <si>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</si>
  <si>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</si>
  <si>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</si>
  <si>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</si>
  <si>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</si>
  <si>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</si>
  <si>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</si>
  <si>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</si>
  <si>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</si>
  <si>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</si>
  <si>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</si>
  <si>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</si>
  <si>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</si>
  <si>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</si>
  <si>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</si>
  <si>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</si>
  <si>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</si>
  <si>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</si>
  <si>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</si>
  <si>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</si>
  <si>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</si>
  <si>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</si>
  <si>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</si>
  <si>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</si>
  <si>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</si>
  <si>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</si>
  <si>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</si>
  <si>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</si>
  <si>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</si>
  <si>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</si>
  <si>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</si>
  <si>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</si>
  <si>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</si>
  <si>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</si>
  <si>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</si>
  <si>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</si>
  <si>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</si>
  <si>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</si>
  <si>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</si>
  <si>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</si>
  <si>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</si>
  <si>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</si>
  <si>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</si>
  <si>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</si>
  <si>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</si>
  <si>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</si>
  <si>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</si>
  <si>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</si>
  <si>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</si>
  <si>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</si>
  <si>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</si>
  <si>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</si>
  <si>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</si>
  <si>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</si>
  <si>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</si>
  <si>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</si>
  <si>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</si>
  <si>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</si>
  <si>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</si>
  <si>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</si>
  <si>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</si>
  <si>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</si>
  <si>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</si>
  <si>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</si>
  <si>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</si>
  <si>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</si>
  <si>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</si>
  <si>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</si>
  <si>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</si>
  <si>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</si>
  <si>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</si>
  <si>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</si>
  <si>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</si>
  <si>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</si>
  <si>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</si>
  <si>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</si>
  <si>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</si>
  <si>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</si>
  <si>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</si>
  <si>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</si>
  <si>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</si>
  <si>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</si>
  <si>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</si>
  <si>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</si>
  <si>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</si>
  <si>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</si>
  <si>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</si>
  <si>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</si>
  <si>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</si>
  <si>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</si>
  <si>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</si>
  <si>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</si>
  <si>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</si>
  <si>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</si>
  <si>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</si>
  <si>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</si>
  <si>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</si>
  <si>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</si>
  <si>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</si>
  <si>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</si>
  <si>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</si>
  <si>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</si>
  <si>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</si>
  <si>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</si>
  <si>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</si>
  <si>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</si>
  <si>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</si>
  <si>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</si>
  <si>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</si>
  <si>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</si>
  <si>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</si>
  <si>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</si>
  <si>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</si>
  <si>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</si>
  <si>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</si>
  <si>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</si>
  <si>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</si>
  <si>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</si>
  <si>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</si>
  <si>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</si>
  <si>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</si>
  <si>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</si>
  <si>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</si>
  <si>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</si>
  <si>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</si>
  <si>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</si>
  <si>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</si>
  <si>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</si>
  <si>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</si>
  <si>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</si>
  <si>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</si>
  <si>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</si>
  <si>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</si>
  <si>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</si>
  <si>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</si>
  <si>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</si>
  <si>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</si>
  <si>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</si>
  <si>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</si>
  <si>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</si>
  <si>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</si>
  <si>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</si>
  <si>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</si>
  <si>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</si>
  <si>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</si>
  <si>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</si>
  <si>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</si>
  <si>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</si>
  <si>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</si>
  <si>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</si>
  <si>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</si>
  <si>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</si>
  <si>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</si>
  <si>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</si>
  <si>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</si>
  <si>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</si>
  <si>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</si>
  <si>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</si>
  <si>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</si>
  <si>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</si>
  <si>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</si>
  <si>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</si>
  <si>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</si>
  <si>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</si>
  <si>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</si>
  <si>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</si>
  <si>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</si>
  <si>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</si>
  <si>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</si>
  <si>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</si>
  <si>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</si>
  <si>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</si>
  <si>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</si>
  <si>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</si>
  <si>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</si>
  <si>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</si>
  <si>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</si>
  <si>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</si>
  <si>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</si>
  <si>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</si>
  <si>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</si>
  <si>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</si>
  <si>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</si>
  <si>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</si>
  <si>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</si>
  <si>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</si>
  <si>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</si>
  <si>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</si>
  <si>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</si>
  <si>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</si>
  <si>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</si>
  <si>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</si>
  <si>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</si>
  <si>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</si>
  <si>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</si>
  <si>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</si>
  <si>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</si>
  <si>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</si>
  <si>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</si>
  <si>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</si>
  <si>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</si>
  <si>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</si>
  <si>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</si>
  <si>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</si>
  <si>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</si>
  <si>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</si>
  <si>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</si>
  <si>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</si>
  <si>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</si>
  <si>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</si>
  <si>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</si>
  <si>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</si>
  <si>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</si>
  <si>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</si>
  <si>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</si>
  <si>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</si>
  <si>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</si>
  <si>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</si>
  <si>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</si>
  <si>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</si>
  <si>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</si>
  <si>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</si>
  <si>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</si>
  <si>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</si>
  <si>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</si>
  <si>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</si>
  <si>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</si>
  <si>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</si>
  <si>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</si>
  <si>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</si>
  <si>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</si>
  <si>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</si>
  <si>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</si>
  <si>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</si>
  <si>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</si>
  <si>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</si>
  <si>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</si>
  <si>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</si>
  <si>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</si>
  <si>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</si>
  <si>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</si>
  <si>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</si>
  <si>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</si>
  <si>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</si>
  <si>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</si>
  <si>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</si>
  <si>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</si>
  <si>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</si>
  <si>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</si>
  <si>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</si>
  <si>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</si>
  <si>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</si>
  <si>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</si>
  <si>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</si>
  <si>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</si>
  <si>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</si>
  <si>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</si>
  <si>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</si>
  <si>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</si>
  <si>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</si>
  <si>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</si>
  <si>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</si>
  <si>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</si>
  <si>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</si>
  <si>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</si>
  <si>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</si>
  <si>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</si>
  <si>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</si>
  <si>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</si>
  <si>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</si>
  <si>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</si>
  <si>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</si>
  <si>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</si>
  <si>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</si>
  <si>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</si>
  <si>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</si>
  <si>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</si>
  <si>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</si>
  <si>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</si>
  <si>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</si>
  <si>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</si>
  <si>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</si>
  <si>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</si>
  <si>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</si>
  <si>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</si>
  <si>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</si>
  <si>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</si>
  <si>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</si>
  <si>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</si>
  <si>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</si>
  <si>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</si>
  <si>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</si>
  <si>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</si>
  <si>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</si>
  <si>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</si>
  <si>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</si>
  <si>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</si>
  <si>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</si>
  <si>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</si>
  <si>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</si>
  <si>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</si>
  <si>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</si>
  <si>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</si>
  <si>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</si>
  <si>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</si>
  <si>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</si>
  <si>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</si>
  <si>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</si>
  <si>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</si>
  <si>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</si>
  <si>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</si>
  <si>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</si>
  <si>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</si>
  <si>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</si>
  <si>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</si>
  <si>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</si>
  <si>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</si>
  <si>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</si>
  <si>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</si>
  <si>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</si>
  <si>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</si>
  <si>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</si>
  <si>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</si>
  <si>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</si>
  <si>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</si>
  <si>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</si>
  <si>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</si>
  <si>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</si>
  <si>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</si>
  <si>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</si>
  <si>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</si>
  <si>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</si>
  <si>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</si>
  <si>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</si>
  <si>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</si>
  <si>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</si>
  <si>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</si>
  <si>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</si>
  <si>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</si>
  <si>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</si>
  <si>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</si>
  <si>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</si>
  <si>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</si>
  <si>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</si>
  <si>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</si>
  <si>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</si>
  <si>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</si>
  <si>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</si>
  <si>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</si>
  <si>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</si>
  <si>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</si>
  <si>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</si>
  <si>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</si>
  <si>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</si>
  <si>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</si>
  <si>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</si>
  <si>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</si>
  <si>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</si>
  <si>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</si>
  <si>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</si>
  <si>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</si>
  <si>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</si>
  <si>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</si>
  <si>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</si>
  <si>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</si>
  <si>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</si>
  <si>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</si>
  <si>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</si>
  <si>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</si>
  <si>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</si>
  <si>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</si>
  <si>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</si>
  <si>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</si>
  <si>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</si>
  <si>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</si>
  <si>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</si>
  <si>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</si>
  <si>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</si>
  <si>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</si>
  <si>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</si>
  <si>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</si>
  <si>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</si>
  <si>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</si>
  <si>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</si>
  <si>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</si>
  <si>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</si>
  <si>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</si>
  <si>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</si>
  <si>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</si>
  <si>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</si>
  <si>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</si>
  <si>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</si>
  <si>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</si>
  <si>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</si>
  <si>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</si>
  <si>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</si>
  <si>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</si>
  <si>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</si>
  <si>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</si>
  <si>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</si>
  <si>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</si>
  <si>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</si>
  <si>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</si>
  <si>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</si>
  <si>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</si>
  <si>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</si>
  <si>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</si>
  <si>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</si>
  <si>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</si>
  <si>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</si>
  <si>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</si>
  <si>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</si>
  <si>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</si>
  <si>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</si>
  <si>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</si>
  <si>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</si>
  <si>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</si>
  <si>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</si>
  <si>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</si>
  <si>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</si>
  <si>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</si>
  <si>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</si>
  <si>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</si>
  <si>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</si>
  <si>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</si>
  <si>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</si>
  <si>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</si>
  <si>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</si>
  <si>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</si>
  <si>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</si>
  <si>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</si>
  <si>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</si>
  <si>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</si>
  <si>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</si>
  <si>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</si>
  <si>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</si>
  <si>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</si>
  <si>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</si>
  <si>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</si>
  <si>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</si>
  <si>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</si>
  <si>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</si>
  <si>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</si>
  <si>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</si>
  <si>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</si>
  <si>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</si>
  <si>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</si>
  <si>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</si>
  <si>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</si>
  <si>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</si>
  <si>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</si>
  <si>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</si>
  <si>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</si>
  <si>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</si>
  <si>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</si>
  <si>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</si>
  <si>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</si>
  <si>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</si>
  <si>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</si>
  <si>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</si>
  <si>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</si>
  <si>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</si>
  <si>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</si>
  <si>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</si>
  <si>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</si>
  <si>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</si>
  <si>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</si>
  <si>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</si>
  <si>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</si>
  <si>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</si>
  <si>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</si>
  <si>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</si>
  <si>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</si>
  <si>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</si>
  <si>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</si>
  <si>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</si>
  <si>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</si>
  <si>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</si>
  <si>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</si>
  <si>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</si>
  <si>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</si>
  <si>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</si>
  <si>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</si>
  <si>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</si>
  <si>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</si>
  <si>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</si>
  <si>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</si>
  <si>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</si>
  <si>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</si>
  <si>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</si>
  <si>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</si>
  <si>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</si>
  <si>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</si>
  <si>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</si>
  <si>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</si>
  <si>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</si>
  <si>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</si>
  <si>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</si>
  <si>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</si>
  <si>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</si>
  <si>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</si>
  <si>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</si>
  <si>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</si>
  <si>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</si>
  <si>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</si>
  <si>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</si>
  <si>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</si>
  <si>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</si>
  <si>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</si>
  <si>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</si>
  <si>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</si>
  <si>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</si>
  <si>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</si>
  <si>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</si>
  <si>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</si>
  <si>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</si>
  <si>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</si>
  <si>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</si>
  <si>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</si>
  <si>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</si>
  <si>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</si>
  <si>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</si>
  <si>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</si>
  <si>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</si>
  <si>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</si>
  <si>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</si>
  <si>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</si>
  <si>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</si>
  <si>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</si>
  <si>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</si>
  <si>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</si>
  <si>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</si>
  <si>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</si>
  <si>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</si>
  <si>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</si>
  <si>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</si>
  <si>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</si>
  <si>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</si>
  <si>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</si>
  <si>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</si>
  <si>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</si>
  <si>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</si>
  <si>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</si>
  <si>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</si>
  <si>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</si>
  <si>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</si>
  <si>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</si>
  <si>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</si>
  <si>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</si>
  <si>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</si>
  <si>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</si>
  <si>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</si>
  <si>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</si>
  <si>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</si>
  <si>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</si>
  <si>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</si>
  <si>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</si>
  <si>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</si>
  <si>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</si>
  <si>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</si>
  <si>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</si>
  <si>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</si>
  <si>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</si>
  <si>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</si>
  <si>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</si>
  <si>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</si>
  <si>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</si>
  <si>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</si>
  <si>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</si>
  <si>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</si>
  <si>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</si>
  <si>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</si>
  <si>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</si>
  <si>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</si>
  <si>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</si>
  <si>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</si>
  <si>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</si>
  <si>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</si>
  <si>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</si>
  <si>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</si>
  <si>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</si>
  <si>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</si>
  <si>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</si>
  <si>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</si>
  <si>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</si>
  <si>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</si>
  <si>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</si>
  <si>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</si>
  <si>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</si>
  <si>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</si>
  <si>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</si>
  <si>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</si>
  <si>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</si>
  <si>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</si>
  <si>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</si>
  <si>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</si>
  <si>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</si>
  <si>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</si>
  <si>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</si>
  <si>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</si>
  <si>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</si>
  <si>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</si>
  <si>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</si>
  <si>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</si>
  <si>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</si>
  <si>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</si>
  <si>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</si>
  <si>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</si>
  <si>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</si>
  <si>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</si>
  <si>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</si>
  <si>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</si>
  <si>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</si>
  <si>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</si>
  <si>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</si>
  <si>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</si>
  <si>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</si>
  <si>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</si>
  <si>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</si>
  <si>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</si>
  <si>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</si>
  <si>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</si>
  <si>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</si>
  <si>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</si>
  <si>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</si>
  <si>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</si>
  <si>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</si>
  <si>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</si>
  <si>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</si>
  <si>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</si>
  <si>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</si>
  <si>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</si>
  <si>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</si>
  <si>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</si>
  <si>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</si>
  <si>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</si>
  <si>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</si>
  <si>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</si>
  <si>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</si>
  <si>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</si>
  <si>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</si>
  <si>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</si>
  <si>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</si>
  <si>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</si>
  <si>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</si>
  <si>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</si>
  <si>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</si>
  <si>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</si>
  <si>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</si>
  <si>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</si>
  <si>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</si>
  <si>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</si>
  <si>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</si>
  <si>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</si>
  <si>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</si>
  <si>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</si>
  <si>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</si>
  <si>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</si>
  <si>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</si>
  <si>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</si>
  <si>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</si>
  <si>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</si>
  <si>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</si>
  <si>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</si>
  <si>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</si>
  <si>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</si>
  <si>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</si>
  <si>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</si>
  <si>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</si>
  <si>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</si>
  <si>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</si>
  <si>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</si>
  <si>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</si>
  <si>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</si>
  <si>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</si>
  <si>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</si>
  <si>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</si>
  <si>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</si>
  <si>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</si>
  <si>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</si>
  <si>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</si>
  <si>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</si>
  <si>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</si>
  <si>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</si>
  <si>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</si>
  <si>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</si>
  <si>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</si>
  <si>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</si>
  <si>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</si>
  <si>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</si>
  <si>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</si>
  <si>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</si>
  <si>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</si>
  <si>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</si>
  <si>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</si>
  <si>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</si>
  <si>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</si>
  <si>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</si>
  <si>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</si>
  <si>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</si>
  <si>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</si>
  <si>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</si>
  <si>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</si>
  <si>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</si>
  <si>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</si>
  <si>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</si>
  <si>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</si>
  <si>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</si>
  <si>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</si>
  <si>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</si>
  <si>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</si>
  <si>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</si>
  <si>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</si>
  <si>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</si>
  <si>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</si>
  <si>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</si>
  <si>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</si>
  <si>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</si>
  <si>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</si>
  <si>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</si>
  <si>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</si>
  <si>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</si>
  <si>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</si>
  <si>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</si>
  <si>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</si>
  <si>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</si>
  <si>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</si>
  <si>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</si>
  <si>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</si>
  <si>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</si>
  <si>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</si>
  <si>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</si>
  <si>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</si>
  <si>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</si>
  <si>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</si>
  <si>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</si>
  <si>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</si>
  <si>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</si>
  <si>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</si>
  <si>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</si>
  <si>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</si>
  <si>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</si>
  <si>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</si>
  <si>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</si>
  <si>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</si>
  <si>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</si>
  <si>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</si>
  <si>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</si>
  <si>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</si>
  <si>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</si>
  <si>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</si>
  <si>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</si>
  <si>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</si>
  <si>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</si>
  <si>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</si>
  <si>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</si>
  <si>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</si>
  <si>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</si>
  <si>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</si>
  <si>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</si>
  <si>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</si>
  <si>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</si>
  <si>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</si>
  <si>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</si>
  <si>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</si>
  <si>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</si>
  <si>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</si>
  <si>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</si>
  <si>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</si>
  <si>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</si>
  <si>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</si>
  <si>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</si>
  <si>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</si>
  <si>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</si>
  <si>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</si>
  <si>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</si>
  <si>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</si>
  <si>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</si>
  <si>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</si>
  <si>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</si>
  <si>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</si>
  <si>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</si>
  <si>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</si>
  <si>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</si>
  <si>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</si>
  <si>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</si>
  <si>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</si>
  <si>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</si>
  <si>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</si>
  <si>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</si>
  <si>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</si>
  <si>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</si>
  <si>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</si>
  <si>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</si>
  <si>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</si>
  <si>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</si>
  <si>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</si>
  <si>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</si>
  <si>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</si>
  <si>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</si>
  <si>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</si>
  <si>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</si>
  <si>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</si>
  <si>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</si>
  <si>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</si>
  <si>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</si>
  <si>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</si>
  <si>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</si>
  <si>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</si>
  <si>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</si>
  <si>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</si>
  <si>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</si>
  <si>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</si>
  <si>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</si>
  <si>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</si>
  <si>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</si>
  <si>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</si>
  <si>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</si>
  <si>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</si>
  <si>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</si>
  <si>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</si>
  <si>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</si>
  <si>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</si>
  <si>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</si>
  <si>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</si>
  <si>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</si>
  <si>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</si>
  <si>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</si>
  <si>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</si>
  <si>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</si>
  <si>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</si>
  <si>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</si>
  <si>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</si>
  <si>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</si>
  <si>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</si>
  <si>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</si>
  <si>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</si>
  <si>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</si>
  <si>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</si>
  <si>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</si>
  <si>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</si>
  <si>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</si>
  <si>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</si>
  <si>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</si>
  <si>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</si>
  <si>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</si>
  <si>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</si>
  <si>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</si>
  <si>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</si>
  <si>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</si>
  <si>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</si>
  <si>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</si>
  <si>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</si>
  <si>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</si>
  <si>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</si>
  <si>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</si>
  <si>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</si>
  <si>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</si>
  <si>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</si>
  <si>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</si>
  <si>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</si>
  <si>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</si>
  <si>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</si>
  <si>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</si>
  <si>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</si>
  <si>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</si>
  <si>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</si>
  <si>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</si>
  <si>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</si>
  <si>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</si>
  <si>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</si>
  <si>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</si>
  <si>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</si>
  <si>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</si>
  <si>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</si>
  <si>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</si>
  <si>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</si>
  <si>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</si>
  <si>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</si>
  <si>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</si>
  <si>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</si>
  <si>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</si>
  <si>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</si>
  <si>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</si>
  <si>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</si>
  <si>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</si>
  <si>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</si>
  <si>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</si>
  <si>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</si>
  <si>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</si>
  <si>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</si>
  <si>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</si>
  <si>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</si>
  <si>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</si>
  <si>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</si>
  <si>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</si>
  <si>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</si>
  <si>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</si>
  <si>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</si>
  <si>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</si>
  <si>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</si>
  <si>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</si>
  <si>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</si>
  <si>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</si>
  <si>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</si>
  <si>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</si>
  <si>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</si>
  <si>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</si>
  <si>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</si>
  <si>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</si>
  <si>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</si>
  <si>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</si>
  <si>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</si>
  <si>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</si>
  <si>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</si>
  <si>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</si>
  <si>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</si>
  <si>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</si>
  <si>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</si>
  <si>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</si>
  <si>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</si>
  <si>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</si>
  <si>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</si>
  <si>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</si>
  <si>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</si>
  <si>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</si>
  <si>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</si>
  <si>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</si>
  <si>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</si>
  <si>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</si>
  <si>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</si>
  <si>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</si>
  <si>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</si>
  <si>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</si>
  <si>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</si>
  <si>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</si>
  <si>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</si>
  <si>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</si>
  <si>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</si>
  <si>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</si>
  <si>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</si>
  <si>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</si>
  <si>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</si>
  <si>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</si>
  <si>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</si>
  <si>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</si>
  <si>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</si>
  <si>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</si>
  <si>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</si>
  <si>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</si>
  <si>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</si>
  <si>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</si>
  <si>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</si>
  <si>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</si>
  <si>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</si>
  <si>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</si>
  <si>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</si>
  <si>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</si>
  <si>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</si>
  <si>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</si>
  <si>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</si>
  <si>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</si>
  <si>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</si>
  <si>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</si>
  <si>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</si>
  <si>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</si>
  <si>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</si>
  <si>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</si>
  <si>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</si>
  <si>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</si>
  <si>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</si>
  <si>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</si>
  <si>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</si>
  <si>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</si>
  <si>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</si>
  <si>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</si>
  <si>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</si>
  <si>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</si>
  <si>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</si>
  <si>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</si>
  <si>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</si>
  <si>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</si>
  <si>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</si>
  <si>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</si>
  <si>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</si>
  <si>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</si>
  <si>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</si>
  <si>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</si>
  <si>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</si>
  <si>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</si>
  <si>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</si>
  <si>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</si>
  <si>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</si>
  <si>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</si>
  <si>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</si>
  <si>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</si>
  <si>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</si>
  <si>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</si>
  <si>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</si>
  <si>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</si>
  <si>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</si>
  <si>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</si>
  <si>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</si>
  <si>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</si>
  <si>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</si>
  <si>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</si>
  <si>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</si>
  <si>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</si>
  <si>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</si>
  <si>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</si>
  <si>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</si>
  <si>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</si>
  <si>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</si>
  <si>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</si>
  <si>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</si>
  <si>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</si>
  <si>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</si>
  <si>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</si>
  <si>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</si>
  <si>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</si>
  <si>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</si>
  <si>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</si>
  <si>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</si>
  <si>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</si>
  <si>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</si>
  <si>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</si>
  <si>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</si>
  <si>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</si>
  <si>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</si>
  <si>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</si>
  <si>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</si>
  <si>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</si>
  <si>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</si>
  <si>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</si>
  <si>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</si>
  <si>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</si>
  <si>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</si>
  <si>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</si>
  <si>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</si>
  <si>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</si>
  <si>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</si>
  <si>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</si>
  <si>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</si>
  <si>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</si>
  <si>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</si>
  <si>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</si>
  <si>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</si>
  <si>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</si>
  <si>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</si>
  <si>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</si>
  <si>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</si>
  <si>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</si>
  <si>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</si>
  <si>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</si>
  <si>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</si>
  <si>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</si>
  <si>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</si>
  <si>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</si>
  <si>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</si>
  <si>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</si>
  <si>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</si>
  <si>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</si>
  <si>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</si>
  <si>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</si>
  <si>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</si>
  <si>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</si>
  <si>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</si>
  <si>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</si>
  <si>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</si>
  <si>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</si>
  <si>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</si>
  <si>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</si>
  <si>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</si>
  <si>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</si>
  <si>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</si>
  <si>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</si>
  <si>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</si>
  <si>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</si>
  <si>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</si>
  <si>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</si>
  <si>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</si>
  <si>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</si>
  <si>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</si>
  <si>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</si>
  <si>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</si>
  <si>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</si>
  <si>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</si>
  <si>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</si>
  <si>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</si>
  <si>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</si>
  <si>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</si>
  <si>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</si>
  <si>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</si>
  <si>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</si>
  <si>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</si>
  <si>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</si>
  <si>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</si>
  <si>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</si>
  <si>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</si>
  <si>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</si>
  <si>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</si>
  <si>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</si>
  <si>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</si>
  <si>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</si>
  <si>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</si>
  <si>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</si>
  <si>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</si>
  <si>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</si>
  <si>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</si>
  <si>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</si>
  <si>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</si>
  <si>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</si>
  <si>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</si>
  <si>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</si>
  <si>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</si>
  <si>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</si>
  <si>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</si>
  <si>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</si>
  <si>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</si>
  <si>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</si>
  <si>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</si>
  <si>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</si>
  <si>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</si>
  <si>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</si>
  <si>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</si>
  <si>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</si>
  <si>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</si>
  <si>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</si>
  <si>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</si>
  <si>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</si>
  <si>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</si>
  <si>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</si>
  <si>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</si>
  <si>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</si>
  <si>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</si>
  <si>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</si>
  <si>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</si>
  <si>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</si>
  <si>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</si>
  <si>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</si>
  <si>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</si>
  <si>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</si>
  <si>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</si>
  <si>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</si>
  <si>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</si>
  <si>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</si>
  <si>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</si>
  <si>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</si>
  <si>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</si>
  <si>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</si>
  <si>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</si>
  <si>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</si>
  <si>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</si>
  <si>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</si>
  <si>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</si>
  <si>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</si>
  <si>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</si>
  <si>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</si>
  <si>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</si>
  <si>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</si>
  <si>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</si>
  <si>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</si>
  <si>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</si>
  <si>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</si>
  <si>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</si>
  <si>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</si>
  <si>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</si>
  <si>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</si>
  <si>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</si>
  <si>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</si>
  <si>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</si>
  <si>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</si>
  <si>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</si>
  <si>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</si>
  <si>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</si>
  <si>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</si>
  <si>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</si>
  <si>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</si>
  <si>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</si>
  <si>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</si>
  <si>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</si>
  <si>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</si>
  <si>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</si>
  <si>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</si>
  <si>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</si>
  <si>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</si>
  <si>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</si>
  <si>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</si>
  <si>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</si>
  <si>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</si>
  <si>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</si>
  <si>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</si>
  <si>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</si>
  <si>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</si>
  <si>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</si>
  <si>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</si>
  <si>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</si>
  <si>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</si>
  <si>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</si>
  <si>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</si>
  <si>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</si>
  <si>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</si>
  <si>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</si>
  <si>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</si>
  <si>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</si>
  <si>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</si>
  <si>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</si>
  <si>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</si>
  <si>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</si>
  <si>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</si>
  <si>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</si>
  <si>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</si>
  <si>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</si>
  <si>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</si>
  <si>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</si>
  <si>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</si>
  <si>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</si>
  <si>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</si>
  <si>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</si>
  <si>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</si>
  <si>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</si>
  <si>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</si>
  <si>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</si>
  <si>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</si>
  <si>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</si>
  <si>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</si>
  <si>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</si>
  <si>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</si>
  <si>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</si>
  <si>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</si>
  <si>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</si>
  <si>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</si>
  <si>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</si>
  <si>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</si>
  <si>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</si>
  <si>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</si>
  <si>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</si>
  <si>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</si>
  <si>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</si>
  <si>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</si>
  <si>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</si>
  <si>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</si>
  <si>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</si>
  <si>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</si>
  <si>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</si>
  <si>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</si>
  <si>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</si>
  <si>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</si>
  <si>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</si>
  <si>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</si>
  <si>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</si>
  <si>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</si>
  <si>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</si>
  <si>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</si>
  <si>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</si>
  <si>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</si>
  <si>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</si>
  <si>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</si>
  <si>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</si>
  <si>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</si>
  <si>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</si>
  <si>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</si>
  <si>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</si>
  <si>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</si>
  <si>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</si>
  <si>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</si>
  <si>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</si>
  <si>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</si>
  <si>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</si>
  <si>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</si>
  <si>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</si>
  <si>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</si>
  <si>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</si>
  <si>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</si>
  <si>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</si>
  <si>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</si>
  <si>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</si>
  <si>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</si>
  <si>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</si>
  <si>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</si>
  <si>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</si>
  <si>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</si>
  <si>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</si>
  <si>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</si>
  <si>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</si>
  <si>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</si>
  <si>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</si>
  <si>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</si>
  <si>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</si>
  <si>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</si>
  <si>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</si>
  <si>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</si>
  <si>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</si>
  <si>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</si>
  <si>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</si>
  <si>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</si>
  <si>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</si>
  <si>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</si>
  <si>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</si>
  <si>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</si>
  <si>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</si>
  <si>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</si>
  <si>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</si>
  <si>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</si>
  <si>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</si>
  <si>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</si>
  <si>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</si>
  <si>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</si>
  <si>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</si>
  <si>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</si>
  <si>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</si>
  <si>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</si>
  <si>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</si>
  <si>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</si>
  <si>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</si>
  <si>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</si>
  <si>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</si>
  <si>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</si>
  <si>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</si>
  <si>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</si>
  <si>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</si>
  <si>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</si>
  <si>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</si>
  <si>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</si>
  <si>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</si>
  <si>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</si>
  <si>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</si>
  <si>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</si>
  <si>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</si>
  <si>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</si>
  <si>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</si>
  <si>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</si>
  <si>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</si>
  <si>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</si>
  <si>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</si>
  <si>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</si>
  <si>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</si>
  <si>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</si>
  <si>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</si>
  <si>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</si>
  <si>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</si>
  <si>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</si>
  <si>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</si>
  <si>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</si>
  <si>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</si>
  <si>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</si>
  <si>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</si>
  <si>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</si>
  <si>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</si>
  <si>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</si>
  <si>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</si>
  <si>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</si>
  <si>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</si>
  <si>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</si>
  <si>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</si>
  <si>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</si>
  <si>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</si>
  <si>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</si>
  <si>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</si>
  <si>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</si>
  <si>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</si>
  <si>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</si>
  <si>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</si>
  <si>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</si>
  <si>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</si>
  <si>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</si>
  <si>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</si>
  <si>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</si>
  <si>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</si>
  <si>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</si>
  <si>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</si>
  <si>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</si>
  <si>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</si>
  <si>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</si>
  <si>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</si>
  <si>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</si>
  <si>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</si>
  <si>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</si>
  <si>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</si>
  <si>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</si>
  <si>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</si>
  <si>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</si>
  <si>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</si>
  <si>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</si>
  <si>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</si>
  <si>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</si>
  <si>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</si>
  <si>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</si>
  <si>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</si>
  <si>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</si>
  <si>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</si>
  <si>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</si>
  <si>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</si>
  <si>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</si>
  <si>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</si>
  <si>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</si>
  <si>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</si>
  <si>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</si>
  <si>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</si>
  <si>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</si>
  <si>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</si>
  <si>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</si>
  <si>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</si>
  <si>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</si>
  <si>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</si>
  <si>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</si>
  <si>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</si>
  <si>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</si>
  <si>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</si>
  <si>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</si>
  <si>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</si>
  <si>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</si>
  <si>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</si>
  <si>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</si>
  <si>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</si>
  <si>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</si>
  <si>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</si>
  <si>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</si>
  <si>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</si>
  <si>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</si>
  <si>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</si>
  <si>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</si>
  <si>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</si>
  <si>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</si>
  <si>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</si>
  <si>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</si>
  <si>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</si>
  <si>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</si>
  <si>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</si>
  <si>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</si>
  <si>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</si>
  <si>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</si>
  <si>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</si>
  <si>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</si>
  <si>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</si>
  <si>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</si>
  <si>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</si>
  <si>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</si>
  <si>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</si>
  <si>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</si>
  <si>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</si>
  <si>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</si>
  <si>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</si>
  <si>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</si>
  <si>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</si>
  <si>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</si>
  <si>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</si>
  <si>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</si>
  <si>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</si>
  <si>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</si>
  <si>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</si>
  <si>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</si>
  <si>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</si>
  <si>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</si>
  <si>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</si>
  <si>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</si>
  <si>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</si>
  <si>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</si>
  <si>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</si>
  <si>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</si>
  <si>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</si>
  <si>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</si>
  <si>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</si>
  <si>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</si>
  <si>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</si>
  <si>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</si>
  <si>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</si>
  <si>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</si>
  <si>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</si>
  <si>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</si>
  <si>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</si>
  <si>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</si>
  <si>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</si>
  <si>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</si>
  <si>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</si>
  <si>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</si>
  <si>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</si>
  <si>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</si>
  <si>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</si>
  <si>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</si>
  <si>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</si>
  <si>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</si>
  <si>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</si>
  <si>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</si>
  <si>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</si>
  <si>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</si>
  <si>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</si>
  <si>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</si>
  <si>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</si>
  <si>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</si>
  <si>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</si>
  <si>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</si>
  <si>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</si>
  <si>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</si>
  <si>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</si>
  <si>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</si>
  <si>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</si>
  <si>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</si>
  <si>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</si>
  <si>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</si>
  <si>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</si>
  <si>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</si>
  <si>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</si>
  <si>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</si>
  <si>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</si>
  <si>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</si>
  <si>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</si>
  <si>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</si>
  <si>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</si>
  <si>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</si>
  <si>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</si>
  <si>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</si>
  <si>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</si>
  <si>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</si>
  <si>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</si>
  <si>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</si>
  <si>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</si>
  <si>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</si>
  <si>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</si>
  <si>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</si>
  <si>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</si>
  <si>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</si>
  <si>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</si>
  <si>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</si>
  <si>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</si>
  <si>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</si>
  <si>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</si>
  <si>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</si>
  <si>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</si>
  <si>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</si>
  <si>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</si>
  <si>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</si>
  <si>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</si>
  <si>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</si>
  <si>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</si>
  <si>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</si>
  <si>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</si>
  <si>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</si>
  <si>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</si>
  <si>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</si>
  <si>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</si>
  <si>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</si>
  <si>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</si>
  <si>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</si>
  <si>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</si>
  <si>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</si>
  <si>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</si>
  <si>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</si>
  <si>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</si>
  <si>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</si>
  <si>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</si>
  <si>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</si>
  <si>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</si>
  <si>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</si>
  <si>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</si>
  <si>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</si>
  <si>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</si>
  <si>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</si>
  <si>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</si>
  <si>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</si>
  <si>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</si>
  <si>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</si>
  <si>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</si>
  <si>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</si>
  <si>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</si>
  <si>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</si>
  <si>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</si>
  <si>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</si>
  <si>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</si>
  <si>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</si>
  <si>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</si>
  <si>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</si>
  <si>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</si>
  <si>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</si>
  <si>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</si>
  <si>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</si>
  <si>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</si>
  <si>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</si>
  <si>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</si>
  <si>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</si>
  <si>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</si>
  <si>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</si>
  <si>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</si>
  <si>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</si>
  <si>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</si>
  <si>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</si>
  <si>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</si>
  <si>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</si>
  <si>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</si>
  <si>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</si>
  <si>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</si>
  <si>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</si>
  <si>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</si>
  <si>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</si>
  <si>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</si>
  <si>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</si>
  <si>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</si>
  <si>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</si>
  <si>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</si>
  <si>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</si>
  <si>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</si>
  <si>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</si>
  <si>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</si>
  <si>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</si>
  <si>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</si>
  <si>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</si>
  <si>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</si>
  <si>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</si>
  <si>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</si>
  <si>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</si>
  <si>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</si>
  <si>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</si>
  <si>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</si>
  <si>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</si>
  <si>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</si>
  <si>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</si>
  <si>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</si>
  <si>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</si>
  <si>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</si>
  <si>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</si>
  <si>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</si>
  <si>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</si>
  <si>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</si>
  <si>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</si>
  <si>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</si>
  <si>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</si>
  <si>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</si>
  <si>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</si>
  <si>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</si>
  <si>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</si>
  <si>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</si>
  <si>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</si>
  <si>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</si>
  <si>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</si>
  <si>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</si>
  <si>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</si>
  <si>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</si>
  <si>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</si>
  <si>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</si>
  <si>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</si>
  <si>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</si>
  <si>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</si>
  <si>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</si>
  <si>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</si>
  <si>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</si>
  <si>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</si>
  <si>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</si>
  <si>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</si>
  <si>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</si>
  <si>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</si>
  <si>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</si>
  <si>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</si>
  <si>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</si>
  <si>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</si>
  <si>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</si>
  <si>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</si>
  <si>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</si>
  <si>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</si>
  <si>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</si>
  <si>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</si>
  <si>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</si>
  <si>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</si>
  <si>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</si>
  <si>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</si>
  <si>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</si>
  <si>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</si>
  <si>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</si>
  <si>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</si>
  <si>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</si>
  <si>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</si>
  <si>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</si>
  <si>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</si>
  <si>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</si>
  <si>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</si>
  <si>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</si>
  <si>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</si>
  <si>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</si>
  <si>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</si>
  <si>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</si>
  <si>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</si>
  <si>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</si>
  <si>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</si>
  <si>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</si>
  <si>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</si>
  <si>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</si>
  <si>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</si>
  <si>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</si>
  <si>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</si>
  <si>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</si>
  <si>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</si>
  <si>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</si>
  <si>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</si>
  <si>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</si>
  <si>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</si>
  <si>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</si>
  <si>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</si>
  <si>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</si>
  <si>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</si>
  <si>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</si>
  <si>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</si>
  <si>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</si>
  <si>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</si>
  <si>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</si>
  <si>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</si>
  <si>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</si>
  <si>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</si>
  <si>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</si>
  <si>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</si>
  <si>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</si>
  <si>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</si>
  <si>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</si>
  <si>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</si>
  <si>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</si>
  <si>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</si>
  <si>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</si>
  <si>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</si>
  <si>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</si>
  <si>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</si>
  <si>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</si>
  <si>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</si>
  <si>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</si>
  <si>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</si>
  <si>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</si>
  <si>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</si>
  <si>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</si>
  <si>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</si>
  <si>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</si>
  <si>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</si>
  <si>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</si>
  <si>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</si>
  <si>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</si>
  <si>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</si>
  <si>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</si>
  <si>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</si>
  <si>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</si>
  <si>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</si>
  <si>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</si>
  <si>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</si>
  <si>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</si>
  <si>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</si>
  <si>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</si>
  <si>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</si>
  <si>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</si>
  <si>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</si>
  <si>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</si>
  <si>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</si>
  <si>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</si>
  <si>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</si>
  <si>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</si>
  <si>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</si>
  <si>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</si>
  <si>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</si>
  <si>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</si>
  <si>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</si>
  <si>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</si>
  <si>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</si>
  <si>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</si>
  <si>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</si>
  <si>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</si>
  <si>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</si>
  <si>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</si>
  <si>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</si>
  <si>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</si>
  <si>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</si>
  <si>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</si>
  <si>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</si>
  <si>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</si>
  <si>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</si>
  <si>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</si>
  <si>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</si>
  <si>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</si>
  <si>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</si>
  <si>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</si>
  <si>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</si>
  <si>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</si>
  <si>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</si>
  <si>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</si>
  <si>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</si>
  <si>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</si>
  <si>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</si>
  <si>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</si>
  <si>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</si>
  <si>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</si>
  <si>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</si>
  <si>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</si>
  <si>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</si>
  <si>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</si>
  <si>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</si>
  <si>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</si>
  <si>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</si>
  <si>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</si>
  <si>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</si>
  <si>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</si>
  <si>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</si>
  <si>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</si>
  <si>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</si>
  <si>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</si>
  <si>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</si>
  <si>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</si>
  <si>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</si>
  <si>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</si>
  <si>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</si>
  <si>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</si>
  <si>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</si>
  <si>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</si>
  <si>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</si>
  <si>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</si>
  <si>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</si>
  <si>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</si>
  <si>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</si>
  <si>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</si>
  <si>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</si>
  <si>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</si>
  <si>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</si>
  <si>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</si>
  <si>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</si>
  <si>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</si>
  <si>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</si>
  <si>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</si>
  <si>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</si>
  <si>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</si>
  <si>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</si>
  <si>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</si>
  <si>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</si>
  <si>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</si>
  <si>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</si>
  <si>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</si>
  <si>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</si>
  <si>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</si>
  <si>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</si>
  <si>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</si>
  <si>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</si>
  <si>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</si>
  <si>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</si>
  <si>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</si>
  <si>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</si>
  <si>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</si>
  <si>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</si>
  <si>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</si>
  <si>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</si>
  <si>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</si>
  <si>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</si>
  <si>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</si>
  <si>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</si>
  <si>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</si>
  <si>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</si>
  <si>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</si>
  <si>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</si>
  <si>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</si>
  <si>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</si>
  <si>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</si>
  <si>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</si>
  <si>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</si>
  <si>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</si>
  <si>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</si>
  <si>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</si>
  <si>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</si>
  <si>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</si>
  <si>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</si>
  <si>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</si>
  <si>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</si>
  <si>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</si>
  <si>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</si>
  <si>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</si>
  <si>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</si>
  <si>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</si>
  <si>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</si>
  <si>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</si>
  <si>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</si>
  <si>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</si>
  <si>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</si>
  <si>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</si>
  <si>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</si>
  <si>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</si>
  <si>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</si>
  <si>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</si>
  <si>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</si>
  <si>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</si>
  <si>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</si>
  <si>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</si>
  <si>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</si>
  <si>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</si>
  <si>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</si>
  <si>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</si>
  <si>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</si>
  <si>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</si>
  <si>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</si>
  <si>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</si>
  <si>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</si>
  <si>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</si>
  <si>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</si>
  <si>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</si>
  <si>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</si>
  <si>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</si>
  <si>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</si>
  <si>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</si>
  <si>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</si>
  <si>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</si>
  <si>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</si>
  <si>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</si>
  <si>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</si>
  <si>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</si>
  <si>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</si>
  <si>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</si>
  <si>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</si>
  <si>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</si>
  <si>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</si>
  <si>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</si>
  <si>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</si>
  <si>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</si>
  <si>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</si>
  <si>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</si>
  <si>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</si>
  <si>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</si>
  <si>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</si>
  <si>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</si>
  <si>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</si>
  <si>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</si>
  <si>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</si>
  <si>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</si>
  <si>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</si>
  <si>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</si>
  <si>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</si>
  <si>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</si>
  <si>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</si>
  <si>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</si>
  <si>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</si>
  <si>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</si>
  <si>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</si>
  <si>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</si>
  <si>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</si>
  <si>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</si>
  <si>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</si>
  <si>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</si>
  <si>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</si>
  <si>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</si>
  <si>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</si>
  <si>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</si>
  <si>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</si>
  <si>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</si>
  <si>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</si>
  <si>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</si>
  <si>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</si>
  <si>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</si>
  <si>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</si>
  <si>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</si>
  <si>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</si>
  <si>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</si>
  <si>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</si>
  <si>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</si>
  <si>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</si>
  <si>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</si>
  <si>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</si>
  <si>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</si>
  <si>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</si>
  <si>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</si>
  <si>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</si>
  <si>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</si>
  <si>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</si>
  <si>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</si>
  <si>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</si>
  <si>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</si>
  <si>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</si>
  <si>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</si>
  <si>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</si>
  <si>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</si>
  <si>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</si>
  <si>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</si>
  <si>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</si>
  <si>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</si>
  <si>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</si>
  <si>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</si>
  <si>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</si>
  <si>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</si>
  <si>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</si>
  <si>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</si>
  <si>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</si>
  <si>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</si>
  <si>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</si>
  <si>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</si>
  <si>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</si>
  <si>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</si>
  <si>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</si>
  <si>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</si>
  <si>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</si>
  <si>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</si>
  <si>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</si>
  <si>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</si>
  <si>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</si>
  <si>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</si>
  <si>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</si>
  <si>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</si>
  <si>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</si>
  <si>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</si>
  <si>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</si>
  <si>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</si>
  <si>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</si>
  <si>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</si>
  <si>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</si>
  <si>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</si>
  <si>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</si>
  <si>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</si>
  <si>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</si>
  <si>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</si>
  <si>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</si>
  <si>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</si>
  <si>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</si>
  <si>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</si>
  <si>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</si>
  <si>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</si>
  <si>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</si>
  <si>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</si>
  <si>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</si>
  <si>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</si>
  <si>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</si>
  <si>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</si>
  <si>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</si>
  <si>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</si>
  <si>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</si>
  <si>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</si>
  <si>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</si>
  <si>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</si>
  <si>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</si>
  <si>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</si>
  <si>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</si>
  <si>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</si>
  <si>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</si>
  <si>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</si>
  <si>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</si>
  <si>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</si>
  <si>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</si>
  <si>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</si>
  <si>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</si>
  <si>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</si>
  <si>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</si>
  <si>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</si>
  <si>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</si>
  <si>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</si>
  <si>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</si>
  <si>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</si>
  <si>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</si>
  <si>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</si>
  <si>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</si>
  <si>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</si>
  <si>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</si>
  <si>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</si>
  <si>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</si>
  <si>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</si>
  <si>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</si>
  <si>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</si>
  <si>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</si>
  <si>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</si>
  <si>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</si>
  <si>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</si>
  <si>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</si>
  <si>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</si>
  <si>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</si>
  <si>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</si>
  <si>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</si>
  <si>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</si>
  <si>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</si>
  <si>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</si>
  <si>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</si>
  <si>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</si>
  <si>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</si>
  <si>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</si>
  <si>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</si>
  <si>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</si>
  <si>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</si>
  <si>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</si>
  <si>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</si>
  <si>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</si>
  <si>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</si>
  <si>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</si>
  <si>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</si>
  <si>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</si>
  <si>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</si>
  <si>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</si>
  <si>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</si>
  <si>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</si>
  <si>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</si>
  <si>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</si>
  <si>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</si>
  <si>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</si>
  <si>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</si>
  <si>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</si>
  <si>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</si>
  <si>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</si>
  <si>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</si>
  <si>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</si>
  <si>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</si>
  <si>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</si>
  <si>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</si>
  <si>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</si>
  <si>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</si>
  <si>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</si>
  <si>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</si>
  <si>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</si>
  <si>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</si>
  <si>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</si>
  <si>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</si>
  <si>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</si>
  <si>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</si>
  <si>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</si>
  <si>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</si>
  <si>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</si>
  <si>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</si>
  <si>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</si>
  <si>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</si>
  <si>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</si>
  <si>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</si>
  <si>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</si>
  <si>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</si>
  <si>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</si>
  <si>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</si>
  <si>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</si>
  <si>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</si>
  <si>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</si>
  <si>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</si>
  <si>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</si>
  <si>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</si>
  <si>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</si>
  <si>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</si>
  <si>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</si>
  <si>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</si>
  <si>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</si>
  <si>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</si>
  <si>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</si>
  <si>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</si>
  <si>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</si>
  <si>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</si>
  <si>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</si>
  <si>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</si>
  <si>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</si>
  <si>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</si>
  <si>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</si>
  <si>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</si>
  <si>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</si>
  <si>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</si>
  <si>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</si>
  <si>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</si>
  <si>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</si>
  <si>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</si>
  <si>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</si>
  <si>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</si>
  <si>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</si>
  <si>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</si>
  <si>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</si>
  <si>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</si>
  <si>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</si>
  <si>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</si>
  <si>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</si>
  <si>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</si>
  <si>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</si>
  <si>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</si>
  <si>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</si>
  <si>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</si>
  <si>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</si>
  <si>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</si>
  <si>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</si>
  <si>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</si>
  <si>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</si>
  <si>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</si>
  <si>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</si>
  <si>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</si>
  <si>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</si>
  <si>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</si>
  <si>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</si>
  <si>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</si>
  <si>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</si>
  <si>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</si>
  <si>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</si>
  <si>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</si>
  <si>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</si>
  <si>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</si>
  <si>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</si>
  <si>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</si>
  <si>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</si>
  <si>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</si>
  <si>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</si>
  <si>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</si>
  <si>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</si>
  <si>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</si>
  <si>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</si>
  <si>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</si>
  <si>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</si>
  <si>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</si>
  <si>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</si>
  <si>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</si>
  <si>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</si>
  <si>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</si>
  <si>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</si>
  <si>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</si>
  <si>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</si>
  <si>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</si>
  <si>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</si>
  <si>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</si>
  <si>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</si>
  <si>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</si>
  <si>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</si>
  <si>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</si>
  <si>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</si>
  <si>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</si>
  <si>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</si>
  <si>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</si>
  <si>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</si>
  <si>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</si>
  <si>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</si>
  <si>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</si>
  <si>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</si>
  <si>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</si>
  <si>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</si>
  <si>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</si>
  <si>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</si>
  <si>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</si>
  <si>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</si>
  <si>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</si>
  <si>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</si>
  <si>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</si>
  <si>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</si>
  <si>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</si>
  <si>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</si>
  <si>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</si>
  <si>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</si>
  <si>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</si>
  <si>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</si>
  <si>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</si>
  <si>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</si>
  <si>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</si>
  <si>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</si>
  <si>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</si>
  <si>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</si>
  <si>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</si>
  <si>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</si>
  <si>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</si>
  <si>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</si>
  <si>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</si>
  <si>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</si>
  <si>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</si>
  <si>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</si>
  <si>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</si>
  <si>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</si>
  <si>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</si>
  <si>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</si>
  <si>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</si>
  <si>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</si>
  <si>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</si>
  <si>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</si>
  <si>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</si>
  <si>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</si>
  <si>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</si>
  <si>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</si>
  <si>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</si>
  <si>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</si>
  <si>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</si>
  <si>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</si>
  <si>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</si>
  <si>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</si>
  <si>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</si>
  <si>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</si>
  <si>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</si>
  <si>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</si>
  <si>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</si>
  <si>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</si>
  <si>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</si>
  <si>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</si>
  <si>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</si>
  <si>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</si>
  <si>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</si>
  <si>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</si>
  <si>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</si>
  <si>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</si>
  <si>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</si>
  <si>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</si>
  <si>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</si>
  <si>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</si>
  <si>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</si>
  <si>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</si>
  <si>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</si>
  <si>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</si>
  <si>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</si>
  <si>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</si>
  <si>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</si>
  <si>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</si>
  <si>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</si>
  <si>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</si>
  <si>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</si>
  <si>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</si>
  <si>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</si>
  <si>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</si>
  <si>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</si>
  <si>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</si>
  <si>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</si>
  <si>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</si>
  <si>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</si>
  <si>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</si>
  <si>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</si>
  <si>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</si>
  <si>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</si>
  <si>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</si>
  <si>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</si>
  <si>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</si>
  <si>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</si>
  <si>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</si>
  <si>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</si>
  <si>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</si>
  <si>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</si>
  <si>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</si>
  <si>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</si>
  <si>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</si>
  <si>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</si>
  <si>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</si>
  <si>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</si>
  <si>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</si>
  <si>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</si>
  <si>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</si>
  <si>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</si>
  <si>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</si>
  <si>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</si>
  <si>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</si>
  <si>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</si>
  <si>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</si>
  <si>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</si>
  <si>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</si>
  <si>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</si>
  <si>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</si>
  <si>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</si>
  <si>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</si>
  <si>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</si>
  <si>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</si>
  <si>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</si>
  <si>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</si>
  <si>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</si>
  <si>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</si>
  <si>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</si>
  <si>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</si>
  <si>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</si>
  <si>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</si>
  <si>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</si>
  <si>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</si>
  <si>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</si>
  <si>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</si>
  <si>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</si>
  <si>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</si>
  <si>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</si>
  <si>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</si>
  <si>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</si>
  <si>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</si>
  <si>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</si>
  <si>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</si>
  <si>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</si>
  <si>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</si>
  <si>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</si>
  <si>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</si>
  <si>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</si>
  <si>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</si>
  <si>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</si>
  <si>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</si>
  <si>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</si>
  <si>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</si>
  <si>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</si>
  <si>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</si>
  <si>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</si>
  <si>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</si>
  <si>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</si>
  <si>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</si>
  <si>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</si>
  <si>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</si>
  <si>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</si>
  <si>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</si>
  <si>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</si>
  <si>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</si>
  <si>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</si>
  <si>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</si>
  <si>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</si>
  <si>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</si>
  <si>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</si>
  <si>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</si>
  <si>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</si>
  <si>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</si>
  <si>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</si>
  <si>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</si>
  <si>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</si>
  <si>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</si>
  <si>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</si>
  <si>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</si>
  <si>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</si>
  <si>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</si>
  <si>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</si>
  <si>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</si>
  <si>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</si>
  <si>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</si>
  <si>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</si>
  <si>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</si>
  <si>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</si>
  <si>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</si>
  <si>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</si>
  <si>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</si>
  <si>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</si>
  <si>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</si>
  <si>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</si>
  <si>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</si>
  <si>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</si>
  <si>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</si>
  <si>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</si>
  <si>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</si>
  <si>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</si>
  <si>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</si>
  <si>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</si>
  <si>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</si>
  <si>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</si>
  <si>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</si>
  <si>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</si>
  <si>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</si>
  <si>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</si>
  <si>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</si>
  <si>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</si>
  <si>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</si>
  <si>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</si>
  <si>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</si>
  <si>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</si>
  <si>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</si>
  <si>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</si>
  <si>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</si>
  <si>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</si>
  <si>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</si>
  <si>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</si>
  <si>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</si>
  <si>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</si>
  <si>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</si>
  <si>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</si>
  <si>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</si>
  <si>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</si>
  <si>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</si>
  <si>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</si>
  <si>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</si>
  <si>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</si>
  <si>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</si>
  <si>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</si>
  <si>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</si>
  <si>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</si>
  <si>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</si>
  <si>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</si>
  <si>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</si>
  <si>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</si>
  <si>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</si>
  <si>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</si>
  <si>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</si>
  <si>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</si>
  <si>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</si>
  <si>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</si>
  <si>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</si>
  <si>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</si>
  <si>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</si>
  <si>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</si>
  <si>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</si>
  <si>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</si>
  <si>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</si>
  <si>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</si>
  <si>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</si>
  <si>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</si>
  <si>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</si>
  <si>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</si>
  <si>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</si>
  <si>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</si>
  <si>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</si>
  <si>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</si>
  <si>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</si>
  <si>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</si>
  <si>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</si>
  <si>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</si>
  <si>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</si>
  <si>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</si>
  <si>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</si>
  <si>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</si>
  <si>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</si>
  <si>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</si>
  <si>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</si>
  <si>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</si>
  <si>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</si>
  <si>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</si>
  <si>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</si>
  <si>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</si>
  <si>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</si>
  <si>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</si>
  <si>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</si>
  <si>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</si>
  <si>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</si>
  <si>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</si>
  <si>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</si>
  <si>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</si>
  <si>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</si>
  <si>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</si>
  <si>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</si>
  <si>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</si>
  <si>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</si>
  <si>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</si>
  <si>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</si>
  <si>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</si>
  <si>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</si>
  <si>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</si>
  <si>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</si>
  <si>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</si>
  <si>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</si>
  <si>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</si>
  <si>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</si>
  <si>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</si>
  <si>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</si>
  <si>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</si>
  <si>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</si>
  <si>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</si>
  <si>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</si>
  <si>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</si>
  <si>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</si>
  <si>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</si>
  <si>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</si>
  <si>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</si>
  <si>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</si>
  <si>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</si>
  <si>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</si>
  <si>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</si>
  <si>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</si>
  <si>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</si>
  <si>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</si>
  <si>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</si>
  <si>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</si>
  <si>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</si>
  <si>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</si>
  <si>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</si>
  <si>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</si>
  <si>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</si>
  <si>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</si>
  <si>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</si>
  <si>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</si>
  <si>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</si>
  <si>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</si>
  <si>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</si>
  <si>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</si>
  <si>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</si>
  <si>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</si>
  <si>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</si>
  <si>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</si>
  <si>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</si>
  <si>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</si>
  <si>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</si>
  <si>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</si>
  <si>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</si>
  <si>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</si>
  <si>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</si>
  <si>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</si>
  <si>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</si>
  <si>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</si>
  <si>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</si>
  <si>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</si>
  <si>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</si>
  <si>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</si>
  <si>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</si>
  <si>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</si>
  <si>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</si>
  <si>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</si>
  <si>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</si>
  <si>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</si>
  <si>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</si>
  <si>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</si>
  <si>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</si>
  <si>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</si>
  <si>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</si>
  <si>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</si>
  <si>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</si>
  <si>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</si>
  <si>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</si>
  <si>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</si>
  <si>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</si>
  <si>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</si>
  <si>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</si>
  <si>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</si>
  <si>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</si>
  <si>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</si>
  <si>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</si>
  <si>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</si>
  <si>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</si>
  <si>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</si>
  <si>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</si>
  <si>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</si>
  <si>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</si>
  <si>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</si>
  <si>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</si>
  <si>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</si>
  <si>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</si>
  <si>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</si>
  <si>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</si>
  <si>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</si>
  <si>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</si>
  <si>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</si>
  <si>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</si>
  <si>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</si>
  <si>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</si>
  <si>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</si>
  <si>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</si>
  <si>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</si>
  <si>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</si>
  <si>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</si>
  <si>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</si>
  <si>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</si>
  <si>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</si>
  <si>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</si>
  <si>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</si>
  <si>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</si>
  <si>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</si>
  <si>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</si>
  <si>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</si>
  <si>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</si>
  <si>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</si>
  <si>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</si>
  <si>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</si>
  <si>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</si>
  <si>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</si>
  <si>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</si>
  <si>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</si>
  <si>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</si>
  <si>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</si>
  <si>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</si>
  <si>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</si>
  <si>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</si>
  <si>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</si>
  <si>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</si>
  <si>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</si>
  <si>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</si>
  <si>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</si>
  <si>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</si>
  <si>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</si>
  <si>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</si>
  <si>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</si>
  <si>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</si>
  <si>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</si>
  <si>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</si>
  <si>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</si>
  <si>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</si>
  <si>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</si>
  <si>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</si>
  <si>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</si>
  <si>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</si>
  <si>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</si>
  <si>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</si>
  <si>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</si>
  <si>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</si>
  <si>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</si>
  <si>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</si>
  <si>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</si>
  <si>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</si>
  <si>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</si>
  <si>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</si>
  <si>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</si>
  <si>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</si>
  <si>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</si>
  <si>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</si>
  <si>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</si>
  <si>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</si>
  <si>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</si>
  <si>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</si>
  <si>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</si>
  <si>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</si>
  <si>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</si>
  <si>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</si>
  <si>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</si>
  <si>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</si>
  <si>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</si>
  <si>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</si>
  <si>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</si>
  <si>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</si>
  <si>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</si>
  <si>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</si>
  <si>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</si>
  <si>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</si>
  <si>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</si>
  <si>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</si>
  <si>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</si>
  <si>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</si>
  <si>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</si>
  <si>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</si>
  <si>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</si>
  <si>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</si>
  <si>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</si>
  <si>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</si>
  <si>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</si>
  <si>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</si>
  <si>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</si>
  <si>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</si>
  <si>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</si>
  <si>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</si>
  <si>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</si>
  <si>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</si>
  <si>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</si>
  <si>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</si>
  <si>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</si>
  <si>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</si>
  <si>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</si>
  <si>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</si>
  <si>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</si>
  <si>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</si>
  <si>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</si>
  <si>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</si>
  <si>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</si>
  <si>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</si>
  <si>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</si>
  <si>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</si>
  <si>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</si>
  <si>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</si>
  <si>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</si>
  <si>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</si>
  <si>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</si>
  <si>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</si>
  <si>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</si>
  <si>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</si>
  <si>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</si>
  <si>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</si>
  <si>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</si>
  <si>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</si>
  <si>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</si>
  <si>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</si>
  <si>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</si>
  <si>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</si>
  <si>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</si>
  <si>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</si>
  <si>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</si>
  <si>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</si>
  <si>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</si>
  <si>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</si>
  <si>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</si>
  <si>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</si>
  <si>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</si>
  <si>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</si>
  <si>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</si>
  <si>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</si>
  <si>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</si>
  <si>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</si>
  <si>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</si>
  <si>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</si>
  <si>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</si>
  <si>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</si>
  <si>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</si>
  <si>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</si>
  <si>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</si>
  <si>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</si>
  <si>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</si>
  <si>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</si>
  <si>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</si>
  <si>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</si>
  <si>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</si>
  <si>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</si>
  <si>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</si>
  <si>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</si>
  <si>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</si>
  <si>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</si>
  <si>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</si>
  <si>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</si>
  <si>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</si>
  <si>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</si>
  <si>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</si>
  <si>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</si>
  <si>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</si>
  <si>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</si>
  <si>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</si>
  <si>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</si>
  <si>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</si>
  <si>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</si>
  <si>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</si>
  <si>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</si>
  <si>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</si>
  <si>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</si>
  <si>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</si>
  <si>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</si>
  <si>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</si>
  <si>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</si>
  <si>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</si>
  <si>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</si>
  <si>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</si>
  <si>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</si>
  <si>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</si>
  <si>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</si>
  <si>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</si>
  <si>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</si>
  <si>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</si>
  <si>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</si>
  <si>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</si>
  <si>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</si>
  <si>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</si>
  <si>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</si>
  <si>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</si>
  <si>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</si>
  <si>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</si>
  <si>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</si>
  <si>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</si>
  <si>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</si>
  <si>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</si>
  <si>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</si>
  <si>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</si>
  <si>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</si>
  <si>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</si>
  <si>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</si>
  <si>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</si>
  <si>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</si>
  <si>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</si>
  <si>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</si>
  <si>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</si>
  <si>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</si>
  <si>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</si>
  <si>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</si>
  <si>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</si>
  <si>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</si>
  <si>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</si>
  <si>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</si>
  <si>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</si>
  <si>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</si>
  <si>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</si>
  <si>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</si>
  <si>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</si>
  <si>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</si>
  <si>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</si>
  <si>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</si>
  <si>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</si>
  <si>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</si>
  <si>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</si>
  <si>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</si>
  <si>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</si>
  <si>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</si>
  <si>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</si>
  <si>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</si>
  <si>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</si>
  <si>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</si>
  <si>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</si>
  <si>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</si>
  <si>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</si>
  <si>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</si>
  <si>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</si>
  <si>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</si>
  <si>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</si>
  <si>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</si>
  <si>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</si>
  <si>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</si>
  <si>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</si>
  <si>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</si>
  <si>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</si>
  <si>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</si>
  <si>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</si>
  <si>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</si>
  <si>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</si>
  <si>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</si>
  <si>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</si>
  <si>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</si>
  <si>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</si>
  <si>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</si>
  <si>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</si>
  <si>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</si>
  <si>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</si>
  <si>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</si>
  <si>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</si>
  <si>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</si>
  <si>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</si>
  <si>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</si>
  <si>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</si>
  <si>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</si>
  <si>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</si>
  <si>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</si>
  <si>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</si>
  <si>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</si>
  <si>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</si>
  <si>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</si>
  <si>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</si>
  <si>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</si>
  <si>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</si>
  <si>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</si>
  <si>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</si>
  <si>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</si>
  <si>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</si>
  <si>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</si>
  <si>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</si>
  <si>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</si>
  <si>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</si>
  <si>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</si>
  <si>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</si>
  <si>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</si>
  <si>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</si>
  <si>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</si>
  <si>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</si>
  <si>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</si>
  <si>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</si>
  <si>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</si>
  <si>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</si>
  <si>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</si>
  <si>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</si>
  <si>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</si>
  <si>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</si>
  <si>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</si>
  <si>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</si>
  <si>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</si>
  <si>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</si>
  <si>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</si>
  <si>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</si>
  <si>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</si>
  <si>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</si>
  <si>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</si>
  <si>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</si>
  <si>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</si>
  <si>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</si>
  <si>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</si>
  <si>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</si>
  <si>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</si>
  <si>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</si>
  <si>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</si>
  <si>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</si>
  <si>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</si>
  <si>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</si>
  <si>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</si>
  <si>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</si>
  <si>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</si>
  <si>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</si>
  <si>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</si>
  <si>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</si>
  <si>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</si>
  <si>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</si>
  <si>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</si>
  <si>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</si>
  <si>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</si>
  <si>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</si>
  <si>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</si>
  <si>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</si>
  <si>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</si>
  <si>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</si>
  <si>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</si>
  <si>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</si>
  <si>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</si>
  <si>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</si>
  <si>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</si>
  <si>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</si>
  <si>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</si>
  <si>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</si>
  <si>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</si>
  <si>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</si>
  <si>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</si>
  <si>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</si>
  <si>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</si>
  <si>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</si>
  <si>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</si>
  <si>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</si>
  <si>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</si>
  <si>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</si>
  <si>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</si>
  <si>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</si>
  <si>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</si>
  <si>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</si>
  <si>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</si>
  <si>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</si>
  <si>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</si>
  <si>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</si>
  <si>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</si>
  <si>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</si>
  <si>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</si>
  <si>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</si>
  <si>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</si>
  <si>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</si>
  <si>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</si>
  <si>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</si>
  <si>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</si>
  <si>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</si>
  <si>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</si>
  <si>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</si>
  <si>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</si>
  <si>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</si>
  <si>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</si>
  <si>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</si>
  <si>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</si>
  <si>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</si>
  <si>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</si>
  <si>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</si>
  <si>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</si>
  <si>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</si>
  <si>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</si>
  <si>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</si>
  <si>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</si>
  <si>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</si>
  <si>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</si>
  <si>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</si>
  <si>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</si>
  <si>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</si>
  <si>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</si>
  <si>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</si>
  <si>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</si>
  <si>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</si>
  <si>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</si>
  <si>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</si>
  <si>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</si>
  <si>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</si>
  <si>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</si>
  <si>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</si>
  <si>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</si>
  <si>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</si>
  <si>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</si>
  <si>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</si>
  <si>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</si>
  <si>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</si>
  <si>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</si>
  <si>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</si>
  <si>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</si>
  <si>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</si>
  <si>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</si>
  <si>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</si>
  <si>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</si>
  <si>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</si>
  <si>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</si>
  <si>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</si>
  <si>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</si>
  <si>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</si>
  <si>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</si>
  <si>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</si>
  <si>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</si>
  <si>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</si>
  <si>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</si>
  <si>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</si>
  <si>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</si>
  <si>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</si>
  <si>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</si>
  <si>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</si>
  <si>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</si>
  <si>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</si>
  <si>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</si>
  <si>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</si>
  <si>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</si>
  <si>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</si>
  <si>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</si>
  <si>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</si>
  <si>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</si>
  <si>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</si>
  <si>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</si>
  <si>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</si>
  <si>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</si>
  <si>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</si>
  <si>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</si>
  <si>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</si>
  <si>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</si>
  <si>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</si>
  <si>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</si>
  <si>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</si>
  <si>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</si>
  <si>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</si>
  <si>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</si>
  <si>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</si>
  <si>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</si>
  <si>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</si>
  <si>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</si>
  <si>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</si>
  <si>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</si>
  <si>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</si>
  <si>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</si>
  <si>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</si>
  <si>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</si>
  <si>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</si>
  <si>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</si>
  <si>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</si>
  <si>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</si>
  <si>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</si>
  <si>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</si>
  <si>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</si>
  <si>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</si>
  <si>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</si>
  <si>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</si>
  <si>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</si>
  <si>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</si>
  <si>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</si>
  <si>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</si>
  <si>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</si>
  <si>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</si>
  <si>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</si>
  <si>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</si>
  <si>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</si>
  <si>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</si>
  <si>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</si>
  <si>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</si>
  <si>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</si>
  <si>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</si>
  <si>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</si>
  <si>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</si>
  <si>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</si>
  <si>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</si>
  <si>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</si>
  <si>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</si>
  <si>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</si>
  <si>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</si>
  <si>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</si>
  <si>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</si>
  <si>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</si>
  <si>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</si>
  <si>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</si>
  <si>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</si>
  <si>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</si>
  <si>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</si>
  <si>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</si>
  <si>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</si>
  <si>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</si>
  <si>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</si>
  <si>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</si>
  <si>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</si>
  <si>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</si>
  <si>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</si>
  <si>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</si>
  <si>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</si>
  <si>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</si>
  <si>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</si>
  <si>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</si>
  <si>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</si>
  <si>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</si>
  <si>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</si>
  <si>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</si>
  <si>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</si>
  <si>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</si>
  <si>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</si>
  <si>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</si>
  <si>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</si>
  <si>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</si>
  <si>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</si>
  <si>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</si>
  <si>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</si>
  <si>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</si>
  <si>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</si>
  <si>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</si>
  <si>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</si>
  <si>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</si>
  <si>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</si>
  <si>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</si>
  <si>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</si>
  <si>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</si>
  <si>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</si>
  <si>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</si>
  <si>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</si>
  <si>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</si>
  <si>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</si>
  <si>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</si>
  <si>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</si>
  <si>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</si>
  <si>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</si>
  <si>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</si>
  <si>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</si>
  <si>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</si>
  <si>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</si>
  <si>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</si>
  <si>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</si>
  <si>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</si>
  <si>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</si>
  <si>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</si>
  <si>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</si>
  <si>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</si>
  <si>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</si>
  <si>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</si>
  <si>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</si>
  <si>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</si>
  <si>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</si>
  <si>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</si>
  <si>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</si>
  <si>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</si>
  <si>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</si>
  <si>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</si>
  <si>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</si>
  <si>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</si>
  <si>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</si>
  <si>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</si>
  <si>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</si>
  <si>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</si>
  <si>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</si>
  <si>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</si>
  <si>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</si>
  <si>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</si>
  <si>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</si>
  <si>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</si>
  <si>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</si>
  <si>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</si>
  <si>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</si>
  <si>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</si>
  <si>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</si>
  <si>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</si>
  <si>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</si>
  <si>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</si>
  <si>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</si>
  <si>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</si>
  <si>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</si>
  <si>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</si>
  <si>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</si>
  <si>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</si>
  <si>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</si>
  <si>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</si>
  <si>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</si>
  <si>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</si>
  <si>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</si>
  <si>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</si>
  <si>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</si>
  <si>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</si>
  <si>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</si>
  <si>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</si>
  <si>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</si>
  <si>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</si>
  <si>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</si>
  <si>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</si>
  <si>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</si>
  <si>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</si>
  <si>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</si>
  <si>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</si>
  <si>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</si>
  <si>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</si>
  <si>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</si>
  <si>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</si>
  <si>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</si>
  <si>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</si>
  <si>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</si>
  <si>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</si>
  <si>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</si>
  <si>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</si>
  <si>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</si>
  <si>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</si>
  <si>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</si>
  <si>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</si>
  <si>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</si>
  <si>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</si>
  <si>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</si>
  <si>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</si>
  <si>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</si>
  <si>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</si>
  <si>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</si>
  <si>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</si>
  <si>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</si>
  <si>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</si>
  <si>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</si>
  <si>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</si>
  <si>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</si>
  <si>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</si>
  <si>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</si>
  <si>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</si>
  <si>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</si>
  <si>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</si>
  <si>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</si>
  <si>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</si>
  <si>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</si>
  <si>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</si>
  <si>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</si>
  <si>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</si>
  <si>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</si>
  <si>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</si>
  <si>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</si>
  <si>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</si>
  <si>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</si>
  <si>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</si>
  <si>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</si>
  <si>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</si>
  <si>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</si>
  <si>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</si>
  <si>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</si>
  <si>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</si>
  <si>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</si>
  <si>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</si>
  <si>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</si>
  <si>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</si>
  <si>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</si>
  <si>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</si>
  <si>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</si>
  <si>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</si>
  <si>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</si>
  <si>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</si>
  <si>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</si>
  <si>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</si>
  <si>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</si>
  <si>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</si>
  <si>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</si>
  <si>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</si>
  <si>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</si>
  <si>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</si>
  <si>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</si>
  <si>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</si>
  <si>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</si>
  <si>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</si>
  <si>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</si>
  <si>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</si>
  <si>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</si>
  <si>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</si>
  <si>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</si>
  <si>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</si>
  <si>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</si>
  <si>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</si>
  <si>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</si>
  <si>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</si>
  <si>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</si>
  <si>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</si>
  <si>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</si>
  <si>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</si>
  <si>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</si>
  <si>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</si>
  <si>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</si>
  <si>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</si>
  <si>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</si>
  <si>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</si>
  <si>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</si>
  <si>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</si>
  <si>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</si>
  <si>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</si>
  <si>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</si>
  <si>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</si>
  <si>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</si>
  <si>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</si>
  <si>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</si>
  <si>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</si>
  <si>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</si>
  <si>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</si>
  <si>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</si>
  <si>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</si>
  <si>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</si>
  <si>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</si>
  <si>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</si>
  <si>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</si>
  <si>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</si>
  <si>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</si>
  <si>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</si>
  <si>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</si>
  <si>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</si>
  <si>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</si>
  <si>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</si>
  <si>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</si>
  <si>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</si>
  <si>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</si>
  <si>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</si>
  <si>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</si>
  <si>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</si>
  <si>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</si>
  <si>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</si>
  <si>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</si>
  <si>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</si>
  <si>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</si>
  <si>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</si>
  <si>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</si>
  <si>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</si>
  <si>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</si>
  <si>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</si>
  <si>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</si>
  <si>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</si>
  <si>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</si>
  <si>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</si>
  <si>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</si>
  <si>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</si>
  <si>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</si>
  <si>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</si>
  <si>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</si>
  <si>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</si>
  <si>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</si>
  <si>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</si>
  <si>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</si>
  <si>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</si>
  <si>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</si>
  <si>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</si>
  <si>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</si>
  <si>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</si>
  <si>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</si>
  <si>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</si>
  <si>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</si>
  <si>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</si>
  <si>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</si>
  <si>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</si>
  <si>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</si>
  <si>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</si>
  <si>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</si>
  <si>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</si>
  <si>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</si>
  <si>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</si>
  <si>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</si>
  <si>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</si>
  <si>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</si>
  <si>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</si>
  <si>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</si>
  <si>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</si>
  <si>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</si>
  <si>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</si>
  <si>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</si>
  <si>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</si>
  <si>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</si>
  <si>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</si>
  <si>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</si>
  <si>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</si>
  <si>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</si>
  <si>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</si>
  <si>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</si>
  <si>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</si>
  <si>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</si>
  <si>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</si>
  <si>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</si>
  <si>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</si>
  <si>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</si>
  <si>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</si>
  <si>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</si>
  <si>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</si>
  <si>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</si>
  <si>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</si>
  <si>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</si>
  <si>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</si>
  <si>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</si>
  <si>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</si>
  <si>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</si>
  <si>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</si>
  <si>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</si>
  <si>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</si>
  <si>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</si>
  <si>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</si>
  <si>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</si>
  <si>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</si>
  <si>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</si>
  <si>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</si>
  <si>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</si>
  <si>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</si>
  <si>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</si>
  <si>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</si>
  <si>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</si>
  <si>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</si>
  <si>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</si>
  <si>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</si>
  <si>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</si>
  <si>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</si>
  <si>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</si>
  <si>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</si>
  <si>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</si>
  <si>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</si>
  <si>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</si>
  <si>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</si>
  <si>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</si>
  <si>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</si>
  <si>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</si>
  <si>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</si>
  <si>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</si>
  <si>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</si>
  <si>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</si>
  <si>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</si>
  <si>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</si>
  <si>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</si>
  <si>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</si>
  <si>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</si>
  <si>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</si>
  <si>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</si>
  <si>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</si>
  <si>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</si>
  <si>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</si>
  <si>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</si>
  <si>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</si>
  <si>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</si>
  <si>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</si>
  <si>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</si>
  <si>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</si>
  <si>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</si>
  <si>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</si>
  <si>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</si>
  <si>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</si>
  <si>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</si>
  <si>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</si>
  <si>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</si>
  <si>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</si>
  <si>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</si>
  <si>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</si>
  <si>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</si>
  <si>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</si>
  <si>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</si>
  <si>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</si>
  <si>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</si>
  <si>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</si>
  <si>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</si>
  <si>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</si>
  <si>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</si>
  <si>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</si>
  <si>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</si>
  <si>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</si>
  <si>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</si>
  <si>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</si>
  <si>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</si>
  <si>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</si>
  <si>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</si>
  <si>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</si>
  <si>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</si>
  <si>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</si>
  <si>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</si>
  <si>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</si>
  <si>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</si>
  <si>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</si>
  <si>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</si>
  <si>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</si>
  <si>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</si>
  <si>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</si>
  <si>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</si>
  <si>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</si>
  <si>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</si>
  <si>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</si>
  <si>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</si>
  <si>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</si>
  <si>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</si>
  <si>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</si>
  <si>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</si>
  <si>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</si>
  <si>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</si>
  <si>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</si>
  <si>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</si>
  <si>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</si>
  <si>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</si>
  <si>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</si>
  <si>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</si>
  <si>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</si>
  <si>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</si>
  <si>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</si>
  <si>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</si>
  <si>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</si>
  <si>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</si>
  <si>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</si>
  <si>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</si>
  <si>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</si>
  <si>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</si>
  <si>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</si>
  <si>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</si>
  <si>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</si>
  <si>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</si>
  <si>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</si>
  <si>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</si>
  <si>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</si>
  <si>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</si>
  <si>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</si>
  <si>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</si>
  <si>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</si>
  <si>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</si>
  <si>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</si>
  <si>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</si>
  <si>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</si>
  <si>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</si>
  <si>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</si>
  <si>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</si>
  <si>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</si>
  <si>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</si>
  <si>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</si>
  <si>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</si>
  <si>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</si>
  <si>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</si>
  <si>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</si>
  <si>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</si>
  <si>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</si>
  <si>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</si>
  <si>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</si>
  <si>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</si>
  <si>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</si>
  <si>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</si>
  <si>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</si>
  <si>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</si>
  <si>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</si>
  <si>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</si>
  <si>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</si>
  <si>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</si>
  <si>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</si>
  <si>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</si>
  <si>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</si>
  <si>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</si>
  <si>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</si>
  <si>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</si>
  <si>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</si>
  <si>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</si>
  <si>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</si>
  <si>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</si>
  <si>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</si>
  <si>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</si>
  <si>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</si>
  <si>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</si>
  <si>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</si>
  <si>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</si>
  <si>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</si>
  <si>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</si>
  <si>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</si>
  <si>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</si>
  <si>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</si>
  <si>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</si>
  <si>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</si>
  <si>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</si>
  <si>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</si>
  <si>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</si>
  <si>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</si>
  <si>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</si>
  <si>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</si>
  <si>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</si>
  <si>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</si>
  <si>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</si>
  <si>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</si>
  <si>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</si>
  <si>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</si>
  <si>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</si>
  <si>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</si>
  <si>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</si>
  <si>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</si>
  <si>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</si>
  <si>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</si>
  <si>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</si>
  <si>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</si>
  <si>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</si>
  <si>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</si>
  <si>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</si>
  <si>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</si>
  <si>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</si>
  <si>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</si>
  <si>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</si>
  <si>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</si>
  <si>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</si>
  <si>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</si>
  <si>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</si>
  <si>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</si>
  <si>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</si>
  <si>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</si>
  <si>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</si>
  <si>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</si>
  <si>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</si>
  <si>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</si>
  <si>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</si>
  <si>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</si>
  <si>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</si>
  <si>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</si>
  <si>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</si>
  <si>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</si>
  <si>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</si>
  <si>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</si>
  <si>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</si>
  <si>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</si>
  <si>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</si>
  <si>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</si>
  <si>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</si>
  <si>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</si>
  <si>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</si>
  <si>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</si>
  <si>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</si>
  <si>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</si>
  <si>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</si>
  <si>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</si>
  <si>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</si>
  <si>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</si>
  <si>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</si>
  <si>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</si>
  <si>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</si>
  <si>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</si>
  <si>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</si>
  <si>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</si>
  <si>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</si>
  <si>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</si>
  <si>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</si>
  <si>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</si>
  <si>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</si>
  <si>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</si>
  <si>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</si>
  <si>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</si>
  <si>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</si>
  <si>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</si>
  <si>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</si>
  <si>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</si>
  <si>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</si>
  <si>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</si>
  <si>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</si>
  <si>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</si>
  <si>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</si>
  <si>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</si>
  <si>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</si>
  <si>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</si>
  <si>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</si>
  <si>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</si>
  <si>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</si>
  <si>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</si>
  <si>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</si>
  <si>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</si>
  <si>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</si>
  <si>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</si>
  <si>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</si>
  <si>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</si>
  <si>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</si>
  <si>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</si>
  <si>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</si>
  <si>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</si>
  <si>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</si>
  <si>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</si>
  <si>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</si>
  <si>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</si>
  <si>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</si>
  <si>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</si>
  <si>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</si>
  <si>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</si>
  <si>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</si>
  <si>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</si>
  <si>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</si>
  <si>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</si>
  <si>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</si>
  <si>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</si>
  <si>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</si>
  <si>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</si>
  <si>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</si>
  <si>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</si>
  <si>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</si>
  <si>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</si>
  <si>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</si>
  <si>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</si>
  <si>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</si>
  <si>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</si>
  <si>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</si>
  <si>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</si>
  <si>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</si>
  <si>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</si>
  <si>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</si>
  <si>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</si>
  <si>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</si>
  <si>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</si>
  <si>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</si>
  <si>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</si>
  <si>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</si>
  <si>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</si>
  <si>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</si>
  <si>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</si>
  <si>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</si>
  <si>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</si>
  <si>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</si>
  <si>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</si>
  <si>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</si>
  <si>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</si>
  <si>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</si>
  <si>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</si>
  <si>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</si>
  <si>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</si>
  <si>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</si>
  <si>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</si>
  <si>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</si>
  <si>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</si>
  <si>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</si>
  <si>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</si>
  <si>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</si>
  <si>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</si>
  <si>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</si>
  <si>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</si>
  <si>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</si>
  <si>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</si>
  <si>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</si>
  <si>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</si>
  <si>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</si>
  <si>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</si>
  <si>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</si>
  <si>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</si>
  <si>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</si>
  <si>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</si>
  <si>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</si>
  <si>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</si>
  <si>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</si>
  <si>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</si>
  <si>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</si>
  <si>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</si>
  <si>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</si>
  <si>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</si>
  <si>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</si>
  <si>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</si>
  <si>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</si>
  <si>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</si>
  <si>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</si>
  <si>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</si>
  <si>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</si>
  <si>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</si>
  <si>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</si>
  <si>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</si>
  <si>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</si>
  <si>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</si>
  <si>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</si>
  <si>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</si>
  <si>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</si>
  <si>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</si>
  <si>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</si>
  <si>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</si>
  <si>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</si>
  <si>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</si>
  <si>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</si>
  <si>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</si>
  <si>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</si>
  <si>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</si>
  <si>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</si>
  <si>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</si>
  <si>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</si>
  <si>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</si>
  <si>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</si>
  <si>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</si>
  <si>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</si>
  <si>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</si>
  <si>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</si>
  <si>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</si>
  <si>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</si>
  <si>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</si>
  <si>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</si>
  <si>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</si>
  <si>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</si>
  <si>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</si>
  <si>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</si>
  <si>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</si>
  <si>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</si>
  <si>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</si>
  <si>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</si>
  <si>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</si>
  <si>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</si>
  <si>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</si>
  <si>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</si>
  <si>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</si>
  <si>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</si>
  <si>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</si>
  <si>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</si>
  <si>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</si>
  <si>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</si>
  <si>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</si>
  <si>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</si>
  <si>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</si>
  <si>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</si>
  <si>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</si>
  <si>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</si>
  <si>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</si>
  <si>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</si>
  <si>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</si>
  <si>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</si>
  <si>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</si>
  <si>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</si>
  <si>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</si>
  <si>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</si>
  <si>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</si>
  <si>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</si>
  <si>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</si>
  <si>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</si>
  <si>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</si>
  <si>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</si>
  <si>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</si>
  <si>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</si>
  <si>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</si>
  <si>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</si>
  <si>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</si>
  <si>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</si>
  <si>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</si>
  <si>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</si>
  <si>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</si>
  <si>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</si>
  <si>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</si>
  <si>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</si>
  <si>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</si>
  <si>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</si>
  <si>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</si>
  <si>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</si>
  <si>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</si>
  <si>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</si>
  <si>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</si>
  <si>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</si>
  <si>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</si>
  <si>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</si>
  <si>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</si>
  <si>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</si>
  <si>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</si>
  <si>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</si>
  <si>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</si>
  <si>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</si>
  <si>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</si>
  <si>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</si>
  <si>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</si>
  <si>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</si>
  <si>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</si>
  <si>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</si>
  <si>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</si>
  <si>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</si>
  <si>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</si>
  <si>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</si>
  <si>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</si>
  <si>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</si>
  <si>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</si>
  <si>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</si>
  <si>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</si>
  <si>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</si>
  <si>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</si>
  <si>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</si>
  <si>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</si>
  <si>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</si>
  <si>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</si>
  <si>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</si>
  <si>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</si>
  <si>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</si>
  <si>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</si>
  <si>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</si>
  <si>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</si>
  <si>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</si>
  <si>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</si>
  <si>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</si>
  <si>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</si>
  <si>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</si>
  <si>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</si>
  <si>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</si>
  <si>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</si>
  <si>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</si>
  <si>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</si>
  <si>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</si>
  <si>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</si>
  <si>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</si>
  <si>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</si>
  <si>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</si>
  <si>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</si>
  <si>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</si>
  <si>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</si>
  <si>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</si>
  <si>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</si>
  <si>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</si>
  <si>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</si>
  <si>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</si>
  <si>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</si>
  <si>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</si>
  <si>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</si>
  <si>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</si>
  <si>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</si>
  <si>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</si>
  <si>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</si>
  <si>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</si>
  <si>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</si>
  <si>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</si>
  <si>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</si>
  <si>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</si>
  <si>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</si>
  <si>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</si>
  <si>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</si>
  <si>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</si>
  <si>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</si>
  <si>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</si>
  <si>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</si>
  <si>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</si>
  <si>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</si>
  <si>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</si>
  <si>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</si>
  <si>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</si>
  <si>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</si>
  <si>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</si>
  <si>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</si>
  <si>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</si>
  <si>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</si>
  <si>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</si>
  <si>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</si>
  <si>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</si>
  <si>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</si>
  <si>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</si>
  <si>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</si>
  <si>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</si>
  <si>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</si>
  <si>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</si>
  <si>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</si>
  <si>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</si>
  <si>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</si>
  <si>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</si>
  <si>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</si>
  <si>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</si>
  <si>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</si>
  <si>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</si>
  <si>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</si>
  <si>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</si>
  <si>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</si>
  <si>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</si>
  <si>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</si>
  <si>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</si>
  <si>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</si>
  <si>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</si>
  <si>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</si>
  <si>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</si>
  <si>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</si>
  <si>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</si>
  <si>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</si>
  <si>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</si>
  <si>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</si>
  <si>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</si>
  <si>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</si>
  <si>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</si>
  <si>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</si>
  <si>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</si>
  <si>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</si>
  <si>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</si>
  <si>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</si>
  <si>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</si>
  <si>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</si>
  <si>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</si>
  <si>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</si>
  <si>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</si>
  <si>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</si>
  <si>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</si>
  <si>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</si>
  <si>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</si>
  <si>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</si>
  <si>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</si>
  <si>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</si>
  <si>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</si>
  <si>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</si>
  <si>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</si>
  <si>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</si>
  <si>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</si>
  <si>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</si>
  <si>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</si>
  <si>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</si>
  <si>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</si>
  <si>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</si>
  <si>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</si>
  <si>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</si>
  <si>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</si>
  <si>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</si>
  <si>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</si>
  <si>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</si>
  <si>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</si>
  <si>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</si>
  <si>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</si>
  <si>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</si>
  <si>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</si>
  <si>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</si>
  <si>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</si>
  <si>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</si>
  <si>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</si>
  <si>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</si>
  <si>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</si>
  <si>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</si>
  <si>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</si>
  <si>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</si>
  <si>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</si>
  <si>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</si>
  <si>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</si>
  <si>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</si>
  <si>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</si>
  <si>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</si>
  <si>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</si>
  <si>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</si>
  <si>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</si>
  <si>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</si>
  <si>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</si>
  <si>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</si>
  <si>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</si>
  <si>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</si>
  <si>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</si>
  <si>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</si>
  <si>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</si>
  <si>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</si>
  <si>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</si>
  <si>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</si>
  <si>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</si>
  <si>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</si>
  <si>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</si>
  <si>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</si>
  <si>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</si>
  <si>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</si>
  <si>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</si>
  <si>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</si>
  <si>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</si>
  <si>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</si>
  <si>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</si>
  <si>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</si>
  <si>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</si>
  <si>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</si>
  <si>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</si>
  <si>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</si>
  <si>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</si>
  <si>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</si>
  <si>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</si>
  <si>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</si>
  <si>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</si>
  <si>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</si>
  <si>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</si>
  <si>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</si>
  <si>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</si>
  <si>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</si>
  <si>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</si>
  <si>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</si>
  <si>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</si>
  <si>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</si>
  <si>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</si>
  <si>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</si>
  <si>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</si>
  <si>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</si>
  <si>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</si>
  <si>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</si>
  <si>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</si>
  <si>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</si>
  <si>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</si>
  <si>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</si>
  <si>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</si>
  <si>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</si>
  <si>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</si>
  <si>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</si>
  <si>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</si>
  <si>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</si>
  <si>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</si>
  <si>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</si>
  <si>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</si>
  <si>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</si>
  <si>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</si>
  <si>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</si>
  <si>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</si>
  <si>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</si>
  <si>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</si>
  <si>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</si>
  <si>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</si>
  <si>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</si>
  <si>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</si>
  <si>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</si>
  <si>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</si>
  <si>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</si>
  <si>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</si>
  <si>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</si>
  <si>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</si>
  <si>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</si>
  <si>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</si>
  <si>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</si>
  <si>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</si>
  <si>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</si>
  <si>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</si>
  <si>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</si>
  <si>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</si>
  <si>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</si>
  <si>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</si>
  <si>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</si>
  <si>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</si>
  <si>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</si>
  <si>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</si>
  <si>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</si>
  <si>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</si>
  <si>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</si>
  <si>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</si>
  <si>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</si>
  <si>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</si>
  <si>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</si>
  <si>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</si>
  <si>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</si>
  <si>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</si>
  <si>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</si>
  <si>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</si>
  <si>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</si>
  <si>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</si>
  <si>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</si>
  <si>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</si>
  <si>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</si>
  <si>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</si>
  <si>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</si>
  <si>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</si>
  <si>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</si>
  <si>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</si>
  <si>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</si>
  <si>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</si>
  <si>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</si>
  <si>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</si>
  <si>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</si>
  <si>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</si>
  <si>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</si>
  <si>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</si>
  <si>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</si>
  <si>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</si>
  <si>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</si>
  <si>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</si>
  <si>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</si>
  <si>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</si>
  <si>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</si>
  <si>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</si>
  <si>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</si>
  <si>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</si>
  <si>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</si>
  <si>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</si>
  <si>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</si>
  <si>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</si>
  <si>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</si>
  <si>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</si>
  <si>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</si>
  <si>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</si>
  <si>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</si>
  <si>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</si>
  <si>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</si>
  <si>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</si>
  <si>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</si>
  <si>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</si>
  <si>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</si>
  <si>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</si>
  <si>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</si>
  <si>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</si>
  <si>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</si>
  <si>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</si>
  <si>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</si>
  <si>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</si>
  <si>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</si>
  <si>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</si>
  <si>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</si>
  <si>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</si>
  <si>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</si>
  <si>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</si>
  <si>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</si>
  <si>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</si>
  <si>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</si>
  <si>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</si>
  <si>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</si>
  <si>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</si>
  <si>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</si>
  <si>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</si>
  <si>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</si>
  <si>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</si>
  <si>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</si>
  <si>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</si>
  <si>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</si>
  <si>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</si>
  <si>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</si>
  <si>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</si>
  <si>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</si>
  <si>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</si>
  <si>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</si>
  <si>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</si>
  <si>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</si>
  <si>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</si>
  <si>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</si>
  <si>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</si>
  <si>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</si>
  <si>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</si>
  <si>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</si>
  <si>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</si>
  <si>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</si>
  <si>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</si>
  <si>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</si>
  <si>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</si>
  <si>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</si>
  <si>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</si>
  <si>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</si>
  <si>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</si>
  <si>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</si>
  <si>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</si>
  <si>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</si>
  <si>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</si>
  <si>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</si>
  <si>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</si>
  <si>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</si>
  <si>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</si>
  <si>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</si>
  <si>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</si>
  <si>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</si>
  <si>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</si>
  <si>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</si>
  <si>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</si>
  <si>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</si>
  <si>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</si>
  <si>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</si>
  <si>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</si>
  <si>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</si>
  <si>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</si>
  <si>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</si>
  <si>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</si>
  <si>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</si>
  <si>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</si>
  <si>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</si>
  <si>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</si>
  <si>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</si>
  <si>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</si>
  <si>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</si>
  <si>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</si>
  <si>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</si>
  <si>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</si>
  <si>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</si>
  <si>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</si>
  <si>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</si>
  <si>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</si>
  <si>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</si>
  <si>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</si>
  <si>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</si>
  <si>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</si>
  <si>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</si>
  <si>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</si>
  <si>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</si>
  <si>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</si>
  <si>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</si>
  <si>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</si>
  <si>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</si>
  <si>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</si>
  <si>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</si>
  <si>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</si>
  <si>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</si>
  <si>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</si>
  <si>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</si>
  <si>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</si>
  <si>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</si>
  <si>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</si>
  <si>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</si>
  <si>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</si>
  <si>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</si>
  <si>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</si>
  <si>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</si>
  <si>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</si>
  <si>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</si>
  <si>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</si>
  <si>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</si>
  <si>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</si>
  <si>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</si>
  <si>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</si>
  <si>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</si>
  <si>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</si>
  <si>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</si>
  <si>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</si>
  <si>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</si>
  <si>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</si>
  <si>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</si>
  <si>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</si>
  <si>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</si>
  <si>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</si>
  <si>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</si>
  <si>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</si>
  <si>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</si>
  <si>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</si>
  <si>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</si>
  <si>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</si>
  <si>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</si>
  <si>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</si>
  <si>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</si>
  <si>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</si>
  <si>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</si>
  <si>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</si>
  <si>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</si>
  <si>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</si>
  <si>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</si>
  <si>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</si>
  <si>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</si>
  <si>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</si>
  <si>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</si>
  <si>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</si>
  <si>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</si>
  <si>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</si>
  <si>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</si>
  <si>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</si>
  <si>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</si>
  <si>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</si>
  <si>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</si>
  <si>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</si>
  <si>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</si>
  <si>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</si>
  <si>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</si>
  <si>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</si>
  <si>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</si>
  <si>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</si>
  <si>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</si>
  <si>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</si>
  <si>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</si>
  <si>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</si>
  <si>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</si>
  <si>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</si>
  <si>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</si>
  <si>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</si>
  <si>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</si>
  <si>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</si>
  <si>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</si>
  <si>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</si>
  <si>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</si>
  <si>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</si>
  <si>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</si>
  <si>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</si>
  <si>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</si>
  <si>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</si>
  <si>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</si>
  <si>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</si>
  <si>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</si>
  <si>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</si>
  <si>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</si>
  <si>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</si>
  <si>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</si>
  <si>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</si>
  <si>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</si>
  <si>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</si>
  <si>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</si>
  <si>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</si>
  <si>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</si>
  <si>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</si>
  <si>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</si>
  <si>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</si>
  <si>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</si>
  <si>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</si>
  <si>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</si>
  <si>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</si>
  <si>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</si>
  <si>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</si>
  <si>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</si>
  <si>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</si>
  <si>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</si>
  <si>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</si>
  <si>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</si>
  <si>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</si>
  <si>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</si>
  <si>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</si>
  <si>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</si>
  <si>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</si>
  <si>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</si>
  <si>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</si>
  <si>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</si>
  <si>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</si>
  <si>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</si>
  <si>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</si>
  <si>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</si>
  <si>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</si>
  <si>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</si>
  <si>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</si>
  <si>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</si>
  <si>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</si>
  <si>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</si>
  <si>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</si>
  <si>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</si>
  <si>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</si>
  <si>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</si>
  <si>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</si>
  <si>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</si>
  <si>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</si>
  <si>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</si>
  <si>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</si>
  <si>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</si>
  <si>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</si>
  <si>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</si>
  <si>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</si>
  <si>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</si>
  <si>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</si>
  <si>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</si>
  <si>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</si>
  <si>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</si>
  <si>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</si>
  <si>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</si>
  <si>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</si>
  <si>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</si>
  <si>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</si>
  <si>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</si>
  <si>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</si>
  <si>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</si>
  <si>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</si>
  <si>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</si>
  <si>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</si>
  <si>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</si>
  <si>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</si>
  <si>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</si>
  <si>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</si>
  <si>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</si>
  <si>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</si>
  <si>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</si>
  <si>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</si>
  <si>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</si>
  <si>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</si>
  <si>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</si>
  <si>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</si>
  <si>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</si>
  <si>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</si>
  <si>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</si>
  <si>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</si>
  <si>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</si>
  <si>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</si>
  <si>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</si>
  <si>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</si>
  <si>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</si>
  <si>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</si>
  <si>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</si>
  <si>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</si>
  <si>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</si>
  <si>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</si>
  <si>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</si>
  <si>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</si>
  <si>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</si>
  <si>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</si>
  <si>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</si>
  <si>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</si>
  <si>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</si>
  <si>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</si>
  <si>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</si>
  <si>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</si>
  <si>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</si>
  <si>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</si>
  <si>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</si>
  <si>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</si>
  <si>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</si>
  <si>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</si>
  <si>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</si>
  <si>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</si>
  <si>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</si>
  <si>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</si>
  <si>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</si>
  <si>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</si>
  <si>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</si>
  <si>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</si>
  <si>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</si>
  <si>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</si>
  <si>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</si>
  <si>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</si>
  <si>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</si>
  <si>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</si>
  <si>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</si>
  <si>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</si>
  <si>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</si>
  <si>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</si>
  <si>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</si>
  <si>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</si>
  <si>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</si>
  <si>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</si>
  <si>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</si>
  <si>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</si>
  <si>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</si>
  <si>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</si>
  <si>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</si>
  <si>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</si>
  <si>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</si>
  <si>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</si>
  <si>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</si>
  <si>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</si>
  <si>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</si>
  <si>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</si>
  <si>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</si>
  <si>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</si>
  <si>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</si>
  <si>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</si>
  <si>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</si>
  <si>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</si>
  <si>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</si>
  <si>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</si>
  <si>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</si>
  <si>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</si>
  <si>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</si>
  <si>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</si>
  <si>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</si>
  <si>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</si>
  <si>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</si>
  <si>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</si>
  <si>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</si>
  <si>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</si>
  <si>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</si>
  <si>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</si>
  <si>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</si>
  <si>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</si>
  <si>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</si>
  <si>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</si>
  <si>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</si>
  <si>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</si>
  <si>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</si>
  <si>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</si>
  <si>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</si>
  <si>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</si>
  <si>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</si>
  <si>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</si>
  <si>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</si>
  <si>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</si>
  <si>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</si>
  <si>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</si>
  <si>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</si>
  <si>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</si>
  <si>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</si>
  <si>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</si>
  <si>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</si>
  <si>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</si>
  <si>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</si>
  <si>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</si>
  <si>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</si>
  <si>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</si>
  <si>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</si>
  <si>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</si>
  <si>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</si>
  <si>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</si>
  <si>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</si>
  <si>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</si>
  <si>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</si>
  <si>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</si>
  <si>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</si>
  <si>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</si>
  <si>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</si>
  <si>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</si>
  <si>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</si>
  <si>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</si>
  <si>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</si>
  <si>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</si>
  <si>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</si>
  <si>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</si>
  <si>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</si>
  <si>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</si>
  <si>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</si>
  <si>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</si>
  <si>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</si>
  <si>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</si>
  <si>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</si>
  <si>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</si>
  <si>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</si>
  <si>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</si>
  <si>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</si>
  <si>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</si>
  <si>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</si>
  <si>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</si>
  <si>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</si>
  <si>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</si>
  <si>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</si>
  <si>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</si>
  <si>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</si>
  <si>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</si>
  <si>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</si>
  <si>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</si>
  <si>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</si>
  <si>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</si>
  <si>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</si>
  <si>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</si>
  <si>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</si>
  <si>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</si>
  <si>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</si>
  <si>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</si>
  <si>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</si>
  <si>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</si>
  <si>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</si>
  <si>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</si>
  <si>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</si>
  <si>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</si>
  <si>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</si>
  <si>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</si>
  <si>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</si>
  <si>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</si>
  <si>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</si>
  <si>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</si>
  <si>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</si>
  <si>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</si>
  <si>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</si>
  <si>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</si>
  <si>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</si>
  <si>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</si>
  <si>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</si>
  <si>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</si>
  <si>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</si>
  <si>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</si>
  <si>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</si>
  <si>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</si>
  <si>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</si>
  <si>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</si>
  <si>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</si>
  <si>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</si>
  <si>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</si>
  <si>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</si>
  <si>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</si>
  <si>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</si>
  <si>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</si>
  <si>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</si>
  <si>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</si>
  <si>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</si>
  <si>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</si>
  <si>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</si>
  <si>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</si>
  <si>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</si>
  <si>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</si>
  <si>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</si>
  <si>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</si>
  <si>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</si>
  <si>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</si>
  <si>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</si>
  <si>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</si>
  <si>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</si>
  <si>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</si>
  <si>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</si>
  <si>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</si>
  <si>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</si>
  <si>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</si>
  <si>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</si>
  <si>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</si>
  <si>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</si>
  <si>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</si>
  <si>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</si>
  <si>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</si>
  <si>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</si>
  <si>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</si>
  <si>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</si>
  <si>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</si>
  <si>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</si>
  <si>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</si>
  <si>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</si>
  <si>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</si>
  <si>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</si>
  <si>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</si>
  <si>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</si>
  <si>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</si>
  <si>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</si>
  <si>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</si>
  <si>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</si>
  <si>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</si>
  <si>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</si>
  <si>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</si>
  <si>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</si>
  <si>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</si>
  <si>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</si>
  <si>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</si>
  <si>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</si>
  <si>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</si>
  <si>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</si>
  <si>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</si>
  <si>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</si>
  <si>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</si>
  <si>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</si>
  <si>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</si>
  <si>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</si>
  <si>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</si>
  <si>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</si>
  <si>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</si>
  <si>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</si>
  <si>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</si>
  <si>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</si>
  <si>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</si>
  <si>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</si>
  <si>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</si>
  <si>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</si>
  <si>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</si>
  <si>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</si>
  <si>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</si>
  <si>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</si>
  <si>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</si>
  <si>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</si>
  <si>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</si>
  <si>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</si>
  <si>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</si>
  <si>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</si>
  <si>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</si>
  <si>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</si>
  <si>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</si>
  <si>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</si>
  <si>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</si>
  <si>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</si>
  <si>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</si>
  <si>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</si>
  <si>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</si>
  <si>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</si>
  <si>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</si>
  <si>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</si>
  <si>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</si>
  <si>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</si>
  <si>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</si>
  <si>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</si>
  <si>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</si>
  <si>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</si>
  <si>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</si>
  <si>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</si>
  <si>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</si>
  <si>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</si>
  <si>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</si>
  <si>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</si>
  <si>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</si>
  <si>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</si>
  <si>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</si>
  <si>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</si>
  <si>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</si>
  <si>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</si>
  <si>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</si>
  <si>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</si>
  <si>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</si>
  <si>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</si>
  <si>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</si>
  <si>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</si>
  <si>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</si>
  <si>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</si>
  <si>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</si>
  <si>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</si>
  <si>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</si>
  <si>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</si>
  <si>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</si>
  <si>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</si>
  <si>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</si>
  <si>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</si>
  <si>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</si>
  <si>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</si>
  <si>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</si>
  <si>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</si>
  <si>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</si>
  <si>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</si>
  <si>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</si>
  <si>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</si>
  <si>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</si>
  <si>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</si>
  <si>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</si>
  <si>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</si>
  <si>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</si>
  <si>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</si>
  <si>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</si>
  <si>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</si>
  <si>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</si>
  <si>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</si>
  <si>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</si>
  <si>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</si>
  <si>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</si>
  <si>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</si>
  <si>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</si>
  <si>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</si>
  <si>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</si>
  <si>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</si>
  <si>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</si>
  <si>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</si>
  <si>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</si>
  <si>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</si>
  <si>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</si>
  <si>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</si>
  <si>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</si>
  <si>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</si>
  <si>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</si>
  <si>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</si>
  <si>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</si>
  <si>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</si>
  <si>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</si>
  <si>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</si>
  <si>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</si>
  <si>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</si>
  <si>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</si>
  <si>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</si>
  <si>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</si>
  <si>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</si>
  <si>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</si>
  <si>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</si>
  <si>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</si>
  <si>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</si>
  <si>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</si>
  <si>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</si>
  <si>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</si>
  <si>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</si>
  <si>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</si>
  <si>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</si>
  <si>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</si>
  <si>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</si>
  <si>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</si>
  <si>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</si>
  <si>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</si>
  <si>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</si>
  <si>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</si>
  <si>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</si>
  <si>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</si>
  <si>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</si>
  <si>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</si>
  <si>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</si>
  <si>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</si>
  <si>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</si>
  <si>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</si>
  <si>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</si>
  <si>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</si>
  <si>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</si>
  <si>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</si>
  <si>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</si>
  <si>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</si>
  <si>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</si>
  <si>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</si>
  <si>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</si>
  <si>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</si>
  <si>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</si>
  <si>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</si>
  <si>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</si>
  <si>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</si>
  <si>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</si>
  <si>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</si>
  <si>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</si>
  <si>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</si>
  <si>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</si>
  <si>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</si>
  <si>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</si>
  <si>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</si>
  <si>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</si>
  <si>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</si>
  <si>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</si>
  <si>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</si>
  <si>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</si>
  <si>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</si>
  <si>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</si>
  <si>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</si>
  <si>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</si>
  <si>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</si>
  <si>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</si>
  <si>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</si>
  <si>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</si>
  <si>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</si>
  <si>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</si>
  <si>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</si>
  <si>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</si>
  <si>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</si>
  <si>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</si>
  <si>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</si>
  <si>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</si>
  <si>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</si>
  <si>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</si>
  <si>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</si>
  <si>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</si>
  <si>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</si>
  <si>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</si>
  <si>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</si>
  <si>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</si>
  <si>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</si>
  <si>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</si>
  <si>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</si>
  <si>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</si>
  <si>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</si>
  <si>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</si>
  <si>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</si>
  <si>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</si>
  <si>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</si>
  <si>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</si>
  <si>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</si>
  <si>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</si>
  <si>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</si>
  <si>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</si>
  <si>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</si>
  <si>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</si>
  <si>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</si>
  <si>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</si>
  <si>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</si>
  <si>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</si>
  <si>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</si>
  <si>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</si>
  <si>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</si>
  <si>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</si>
  <si>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</si>
  <si>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</si>
  <si>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</si>
  <si>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</si>
  <si>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</si>
  <si>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</si>
  <si>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</si>
  <si>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</si>
  <si>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</si>
  <si>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</si>
  <si>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</si>
  <si>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</si>
  <si>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</si>
  <si>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</si>
  <si>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</si>
  <si>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</si>
  <si>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</si>
  <si>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</si>
  <si>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</si>
  <si>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</si>
  <si>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</si>
  <si>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</si>
  <si>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</si>
  <si>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</si>
  <si>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</si>
  <si>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</si>
  <si>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</si>
  <si>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</si>
  <si>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</si>
  <si>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</si>
  <si>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</si>
  <si>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</si>
  <si>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</si>
  <si>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</si>
  <si>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</si>
  <si>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</si>
  <si>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</si>
  <si>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</si>
  <si>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</si>
  <si>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</si>
  <si>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</si>
  <si>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</si>
  <si>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</si>
  <si>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</si>
  <si>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</si>
  <si>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</si>
  <si>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</si>
  <si>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</si>
  <si>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</si>
  <si>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</si>
  <si>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</si>
  <si>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</si>
  <si>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</si>
  <si>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</si>
  <si>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</si>
  <si>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</si>
  <si>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</si>
  <si>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</si>
  <si>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</si>
  <si>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</si>
  <si>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</si>
  <si>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</si>
  <si>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</si>
  <si>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</si>
  <si>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</si>
  <si>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</si>
  <si>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</si>
  <si>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</si>
  <si>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</si>
  <si>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</si>
  <si>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</si>
  <si>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</si>
  <si>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</si>
  <si>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</si>
  <si>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</si>
  <si>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</si>
  <si>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</si>
  <si>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</si>
  <si>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</si>
  <si>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</si>
  <si>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</si>
  <si>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</si>
  <si>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</si>
  <si>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</si>
  <si>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</si>
  <si>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</si>
  <si>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</si>
  <si>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</si>
  <si>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</si>
  <si>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</si>
  <si>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</si>
  <si>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</si>
  <si>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</si>
  <si>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</si>
  <si>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</si>
  <si>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</si>
  <si>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</si>
  <si>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</si>
  <si>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</si>
  <si>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</si>
  <si>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</si>
  <si>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</si>
  <si>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</si>
  <si>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</si>
  <si>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</si>
  <si>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</si>
  <si>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</si>
  <si>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</si>
  <si>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</si>
  <si>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</si>
  <si>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</si>
  <si>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</si>
  <si>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</si>
  <si>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</si>
  <si>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</si>
  <si>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</si>
  <si>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</si>
  <si>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</si>
  <si>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</si>
  <si>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</si>
  <si>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</si>
  <si>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</si>
  <si>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</si>
  <si>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</si>
  <si>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</si>
  <si>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</si>
  <si>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</si>
  <si>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</si>
  <si>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</si>
  <si>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</si>
  <si>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</si>
  <si>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</si>
  <si>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</si>
  <si>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</si>
  <si>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</si>
  <si>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</si>
  <si>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</si>
  <si>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</si>
  <si>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</si>
  <si>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</si>
  <si>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</si>
  <si>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</si>
  <si>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</si>
  <si>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</si>
  <si>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</si>
  <si>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</si>
  <si>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</si>
  <si>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</si>
  <si>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</si>
  <si>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</si>
  <si>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</si>
  <si>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</si>
  <si>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</si>
  <si>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</si>
  <si>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</si>
  <si>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</si>
  <si>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</si>
  <si>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</si>
  <si>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</si>
  <si>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</si>
  <si>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</si>
  <si>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</si>
  <si>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</si>
  <si>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</si>
  <si>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</si>
  <si>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</si>
  <si>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</si>
  <si>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</si>
  <si>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</si>
  <si>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</si>
  <si>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</si>
  <si>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</si>
  <si>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</si>
  <si>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</si>
  <si>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</si>
  <si>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</si>
  <si>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</si>
  <si>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</si>
  <si>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</si>
  <si>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</si>
  <si>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</si>
  <si>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</si>
  <si>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</si>
  <si>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</si>
  <si>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</si>
  <si>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</si>
  <si>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</si>
  <si>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</si>
  <si>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</si>
  <si>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</si>
  <si>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</si>
  <si>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</si>
  <si>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</si>
  <si>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</si>
  <si>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</si>
  <si>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</si>
  <si>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</si>
  <si>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</si>
  <si>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</si>
  <si>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</si>
  <si>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</si>
  <si>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</si>
  <si>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</si>
  <si>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</si>
  <si>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</si>
  <si>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</si>
  <si>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</si>
  <si>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</si>
  <si>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</si>
  <si>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</si>
  <si>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</si>
  <si>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</si>
  <si>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</si>
  <si>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</si>
  <si>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</si>
  <si>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</si>
  <si>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</si>
  <si>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</si>
  <si>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</si>
  <si>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</si>
  <si>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</si>
  <si>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</si>
  <si>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</si>
  <si>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</si>
  <si>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</si>
  <si>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</si>
  <si>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</si>
  <si>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</si>
  <si>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</si>
  <si>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</si>
  <si>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</si>
  <si>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</si>
  <si>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</si>
  <si>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</si>
  <si>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</si>
  <si>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</si>
  <si>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</si>
  <si>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</si>
  <si>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</si>
  <si>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</si>
  <si>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</si>
  <si>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</si>
  <si>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</si>
  <si>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</si>
  <si>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</si>
  <si>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</si>
  <si>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</si>
  <si>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</si>
  <si>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</si>
  <si>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</si>
  <si>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</si>
  <si>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</si>
  <si>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</si>
  <si>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</si>
  <si>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</si>
  <si>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</si>
  <si>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</si>
  <si>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</si>
  <si>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</si>
  <si>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</si>
  <si>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</si>
  <si>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</si>
  <si>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</si>
  <si>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</si>
  <si>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</si>
  <si>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</si>
  <si>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</si>
  <si>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</si>
  <si>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</si>
  <si>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</si>
  <si>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</si>
  <si>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</si>
  <si>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</si>
  <si>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</si>
  <si>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</si>
  <si>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</si>
  <si>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</si>
  <si>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</si>
  <si>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</si>
  <si>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</si>
  <si>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</si>
  <si>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</si>
  <si>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</si>
  <si>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</si>
  <si>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</si>
  <si>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</si>
  <si>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</si>
  <si>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</si>
  <si>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</si>
  <si>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</si>
  <si>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</si>
  <si>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</si>
  <si>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</si>
  <si>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</si>
  <si>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</si>
  <si>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</si>
  <si>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</si>
  <si>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</si>
  <si>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</si>
  <si>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</si>
  <si>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</si>
  <si>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</si>
  <si>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</si>
  <si>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</si>
  <si>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</si>
  <si>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</si>
  <si>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</si>
  <si>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</si>
  <si>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</si>
  <si>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</si>
  <si>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</si>
  <si>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</si>
  <si>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</si>
  <si>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</si>
  <si>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</si>
  <si>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</si>
  <si>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</si>
  <si>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</si>
  <si>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</si>
  <si>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</si>
  <si>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</si>
  <si>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</si>
  <si>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</si>
  <si>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</si>
  <si>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</si>
  <si>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</si>
  <si>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</si>
  <si>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</si>
  <si>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</si>
  <si>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</si>
  <si>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</si>
  <si>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</si>
  <si>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</si>
  <si>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</si>
  <si>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</si>
  <si>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</si>
  <si>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</si>
  <si>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</si>
  <si>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</si>
  <si>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</si>
  <si>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</si>
  <si>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</si>
  <si>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</si>
  <si>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</si>
  <si>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</si>
  <si>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</si>
  <si>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</si>
  <si>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</si>
  <si>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</si>
  <si>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</si>
  <si>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</si>
  <si>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</si>
  <si>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</si>
  <si>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</si>
  <si>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</si>
  <si>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</si>
  <si>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</si>
  <si>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</si>
  <si>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</si>
  <si>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</si>
  <si>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</si>
  <si>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</si>
  <si>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</si>
  <si>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</si>
  <si>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</si>
  <si>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</si>
  <si>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</si>
  <si>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</si>
  <si>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</si>
  <si>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</si>
  <si>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</si>
  <si>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</si>
  <si>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</si>
  <si>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</si>
  <si>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</si>
  <si>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</si>
  <si>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</si>
  <si>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</si>
  <si>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</si>
  <si>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</si>
  <si>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</si>
  <si>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</si>
  <si>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</si>
  <si>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</si>
  <si>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</si>
  <si>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</si>
  <si>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</si>
  <si>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</si>
  <si>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</si>
  <si>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</si>
  <si>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</si>
  <si>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</si>
  <si>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</si>
  <si>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</si>
  <si>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</si>
  <si>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</si>
  <si>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</si>
  <si>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</si>
  <si>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</si>
  <si>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</si>
  <si>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</si>
  <si>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</si>
  <si>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</si>
  <si>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</si>
  <si>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</si>
  <si>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</si>
  <si>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</si>
  <si>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</si>
  <si>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</si>
  <si>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</si>
  <si>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</si>
  <si>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</si>
  <si>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</si>
  <si>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</si>
  <si>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</si>
  <si>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</si>
  <si>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</si>
  <si>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</si>
  <si>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</si>
  <si>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</si>
  <si>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</si>
  <si>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</si>
  <si>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</si>
  <si>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</si>
  <si>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</si>
  <si>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</si>
  <si>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</si>
  <si>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</si>
  <si>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</si>
  <si>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</si>
  <si>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</si>
  <si>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</si>
  <si>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</si>
  <si>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</si>
  <si>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</si>
  <si>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</si>
  <si>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</si>
  <si>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</si>
  <si>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</si>
  <si>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</si>
  <si>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</si>
  <si>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</si>
  <si>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</si>
  <si>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</si>
  <si>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</si>
  <si>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</si>
  <si>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</si>
  <si>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</si>
  <si>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</si>
  <si>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</si>
  <si>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</si>
  <si>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</si>
  <si>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</si>
  <si>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</si>
  <si>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</si>
  <si>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</si>
  <si>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</si>
  <si>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</si>
  <si>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</si>
  <si>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</si>
  <si>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</si>
  <si>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</si>
  <si>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</si>
  <si>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</si>
  <si>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</si>
  <si>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</si>
  <si>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</si>
  <si>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</si>
  <si>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</si>
  <si>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</si>
  <si>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</si>
  <si>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</si>
  <si>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</si>
  <si>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</si>
  <si>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</si>
  <si>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</si>
  <si>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</si>
  <si>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</si>
  <si>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</si>
  <si>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</si>
  <si>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</si>
  <si>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</si>
  <si>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</si>
  <si>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</si>
  <si>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</si>
  <si>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</si>
  <si>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</si>
  <si>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</si>
  <si>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</si>
  <si>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</si>
  <si>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</si>
  <si>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</si>
  <si>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</si>
  <si>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</si>
  <si>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</si>
  <si>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</si>
  <si>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</si>
  <si>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</si>
  <si>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</si>
  <si>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</si>
  <si>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</si>
  <si>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</si>
  <si>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</si>
  <si>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</si>
  <si>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</si>
  <si>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</si>
  <si>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</si>
  <si>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</si>
  <si>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</si>
  <si>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</si>
  <si>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</si>
  <si>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</si>
  <si>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</si>
  <si>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</si>
  <si>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</si>
  <si>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</si>
  <si>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</si>
  <si>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</si>
  <si>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</si>
  <si>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</si>
  <si>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</si>
  <si>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</si>
  <si>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</si>
  <si>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</si>
  <si>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</si>
  <si>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</si>
  <si>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</si>
  <si>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</si>
  <si>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</si>
  <si>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</si>
  <si>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</si>
  <si>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</si>
  <si>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</si>
  <si>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</si>
  <si>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</si>
  <si>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</si>
  <si>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</si>
  <si>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</si>
  <si>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</si>
  <si>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</si>
  <si>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</si>
  <si>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</si>
  <si>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</si>
  <si>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</si>
  <si>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</si>
  <si>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</si>
  <si>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</si>
  <si>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</si>
  <si>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</si>
  <si>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</si>
  <si>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</si>
  <si>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</si>
  <si>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</si>
  <si>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</si>
  <si>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</si>
  <si>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</si>
  <si>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</si>
  <si>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</si>
  <si>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</si>
  <si>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</si>
  <si>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</si>
  <si>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</si>
  <si>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</si>
  <si>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</si>
  <si>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</si>
  <si>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</si>
  <si>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</si>
  <si>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</si>
  <si>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</si>
  <si>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</si>
  <si>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</si>
  <si>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</si>
  <si>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</si>
  <si>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</si>
  <si>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</si>
  <si>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</si>
  <si>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</si>
  <si>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</si>
  <si>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</si>
  <si>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</si>
  <si>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</si>
  <si>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</si>
  <si>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</si>
  <si>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</si>
  <si>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</si>
  <si>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</si>
  <si>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</si>
  <si>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</si>
  <si>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</si>
  <si>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</si>
  <si>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</si>
  <si>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</si>
  <si>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</si>
  <si>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</si>
  <si>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</si>
  <si>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</si>
  <si>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</si>
  <si>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</si>
  <si>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</si>
  <si>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</si>
  <si>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</si>
  <si>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</si>
  <si>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</si>
  <si>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</si>
  <si>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</si>
  <si>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</si>
  <si>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</si>
  <si>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</si>
  <si>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</si>
  <si>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</si>
  <si>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</si>
  <si>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</si>
  <si>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</si>
  <si>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</si>
  <si>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</si>
  <si>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</si>
  <si>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</si>
  <si>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</si>
  <si>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</si>
  <si>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</si>
  <si>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</si>
  <si>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</si>
  <si>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</si>
  <si>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</si>
  <si>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</si>
  <si>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</si>
  <si>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</si>
  <si>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</si>
  <si>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</si>
  <si>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</si>
  <si>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</si>
  <si>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</si>
  <si>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</si>
  <si>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</si>
  <si>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</si>
  <si>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</si>
  <si>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</si>
  <si>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</si>
  <si>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</si>
  <si>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</si>
  <si>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</si>
  <si>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</si>
  <si>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</si>
  <si>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</si>
  <si>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</si>
  <si>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</si>
  <si>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</si>
  <si>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</si>
  <si>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</si>
  <si>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</si>
  <si>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</si>
  <si>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</si>
  <si>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</si>
  <si>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</si>
  <si>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</si>
  <si>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</si>
  <si>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</si>
  <si>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</si>
  <si>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</si>
  <si>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</si>
  <si>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</si>
  <si>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</si>
  <si>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</si>
  <si>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</si>
  <si>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</si>
  <si>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</si>
  <si>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</si>
  <si>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</si>
  <si>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</si>
  <si>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</si>
  <si>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</si>
  <si>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</si>
  <si>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</si>
  <si>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</si>
  <si>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</si>
  <si>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</si>
  <si>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</si>
  <si>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</si>
  <si>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</si>
  <si>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</si>
  <si>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</si>
  <si>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</si>
  <si>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</si>
  <si>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</si>
  <si>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</si>
  <si>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</si>
  <si>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</si>
  <si>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</si>
  <si>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</si>
  <si>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</si>
  <si>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</si>
  <si>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</si>
  <si>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</si>
  <si>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</si>
  <si>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</si>
  <si>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</si>
  <si>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</si>
  <si>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</si>
  <si>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</si>
  <si>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</si>
  <si>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</si>
  <si>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</si>
  <si>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</si>
  <si>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</si>
  <si>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</si>
  <si>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</si>
  <si>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</si>
  <si>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</si>
  <si>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</si>
  <si>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</si>
  <si>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</si>
  <si>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</si>
  <si>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</si>
  <si>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</si>
  <si>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</si>
  <si>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</si>
  <si>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</si>
  <si>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</si>
  <si>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</si>
  <si>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</si>
  <si>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</si>
  <si>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</si>
  <si>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</si>
  <si>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</si>
  <si>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</si>
  <si>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</si>
  <si>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</si>
  <si>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</si>
  <si>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</si>
  <si>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</si>
  <si>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</si>
  <si>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</si>
  <si>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</si>
  <si>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</si>
  <si>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</si>
  <si>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</si>
  <si>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</si>
  <si>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</si>
  <si>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</si>
  <si>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</si>
  <si>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</si>
  <si>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</si>
  <si>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</si>
  <si>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</si>
  <si>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</si>
  <si>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</si>
  <si>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</si>
  <si>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</si>
  <si>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</si>
  <si>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</si>
  <si>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</si>
  <si>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</si>
  <si>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</si>
  <si>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</si>
  <si>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</si>
  <si>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</si>
  <si>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</si>
  <si>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</si>
  <si>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</si>
  <si>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</si>
  <si>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</si>
  <si>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</si>
  <si>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</si>
  <si>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</si>
  <si>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</si>
  <si>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</si>
  <si>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</si>
  <si>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</si>
  <si>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</si>
  <si>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</si>
  <si>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</si>
  <si>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</si>
  <si>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</si>
  <si>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</si>
  <si>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</si>
  <si>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</si>
  <si>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</si>
  <si>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</si>
  <si>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</si>
  <si>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</si>
  <si>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</si>
  <si>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</si>
  <si>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</si>
  <si>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</si>
  <si>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</si>
  <si>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</si>
  <si>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</si>
  <si>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</si>
  <si>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</si>
  <si>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</si>
  <si>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</si>
  <si>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</si>
  <si>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</si>
  <si>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</si>
  <si>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</si>
  <si>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</si>
  <si>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</si>
  <si>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</si>
  <si>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</si>
  <si>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</si>
  <si>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</si>
  <si>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</si>
  <si>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</si>
  <si>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</si>
  <si>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</si>
  <si>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</si>
  <si>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</si>
  <si>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</si>
  <si>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</si>
  <si>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</si>
  <si>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</si>
  <si>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</si>
  <si>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</si>
  <si>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</si>
  <si>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</si>
  <si>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</si>
  <si>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</si>
  <si>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</si>
  <si>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</si>
  <si>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</si>
  <si>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</si>
  <si>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</si>
  <si>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</si>
  <si>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</si>
  <si>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</si>
  <si>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</si>
  <si>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</si>
  <si>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</si>
  <si>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</si>
  <si>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</si>
  <si>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</si>
  <si>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</si>
  <si>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</si>
  <si>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</si>
  <si>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</si>
  <si>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</si>
  <si>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</si>
  <si>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</si>
  <si>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</si>
  <si>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</si>
  <si>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</si>
  <si>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</si>
  <si>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</si>
  <si>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</si>
  <si>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</si>
  <si>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</si>
  <si>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</si>
  <si>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</si>
  <si>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</si>
  <si>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</si>
  <si>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</si>
  <si>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</si>
  <si>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</si>
  <si>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</si>
  <si>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</si>
  <si>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</si>
  <si>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</si>
  <si>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</si>
  <si>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</si>
  <si>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</si>
  <si>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</si>
  <si>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</si>
  <si>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</si>
  <si>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</si>
  <si>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</si>
  <si>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</si>
  <si>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</si>
  <si>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</si>
  <si>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</si>
  <si>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</si>
  <si>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</si>
  <si>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</si>
  <si>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</si>
  <si>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</si>
  <si>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</si>
  <si>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</si>
  <si>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</si>
  <si>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</si>
  <si>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</si>
  <si>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</si>
  <si>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</si>
  <si>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</si>
  <si>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</si>
  <si>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</si>
  <si>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</si>
  <si>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</si>
  <si>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</si>
  <si>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</si>
  <si>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</si>
  <si>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</si>
  <si>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</si>
  <si>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</si>
  <si>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</si>
  <si>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</si>
  <si>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</si>
  <si>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</si>
  <si>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</si>
  <si>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</si>
  <si>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</si>
  <si>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</si>
  <si>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</si>
  <si>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</si>
  <si>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</si>
  <si>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</si>
  <si>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</si>
  <si>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</si>
  <si>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</si>
  <si>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</si>
  <si>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</si>
  <si>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</si>
  <si>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</si>
  <si>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</si>
  <si>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</si>
  <si>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</si>
  <si>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</si>
  <si>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</si>
  <si>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</si>
  <si>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</si>
  <si>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</si>
  <si>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</si>
  <si>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</si>
  <si>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</si>
  <si>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</si>
  <si>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</si>
  <si>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</si>
  <si>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</si>
  <si>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</si>
  <si>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</si>
  <si>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</si>
  <si>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</si>
  <si>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</si>
  <si>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</si>
  <si>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</si>
  <si>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</si>
  <si>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</si>
  <si>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</si>
  <si>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</si>
  <si>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</si>
  <si>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</si>
  <si>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</si>
  <si>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</si>
  <si>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</si>
  <si>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</si>
  <si>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</si>
  <si>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</si>
  <si>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</si>
  <si>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</si>
  <si>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</si>
  <si>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</si>
  <si>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</si>
  <si>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</si>
  <si>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</si>
  <si>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</si>
  <si>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</si>
  <si>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</si>
  <si>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</si>
  <si>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</si>
  <si>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</si>
  <si>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</si>
  <si>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</si>
  <si>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</si>
  <si>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</si>
  <si>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</si>
  <si>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</si>
  <si>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</si>
  <si>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</si>
  <si>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</si>
  <si>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</si>
  <si>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</si>
  <si>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</si>
  <si>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</si>
  <si>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</si>
  <si>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</si>
  <si>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</si>
  <si>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</si>
  <si>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</si>
  <si>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</si>
  <si>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</si>
  <si>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</si>
  <si>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</si>
  <si>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</si>
  <si>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</si>
  <si>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</si>
  <si>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</si>
  <si>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</si>
  <si>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</si>
  <si>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</si>
  <si>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</si>
  <si>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</si>
  <si>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</si>
  <si>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</si>
  <si>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</si>
  <si>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</si>
  <si>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</si>
  <si>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</si>
  <si>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</si>
  <si>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</si>
  <si>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</si>
  <si>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</si>
  <si>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</si>
  <si>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</si>
  <si>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</si>
  <si>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</si>
  <si>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</si>
  <si>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</si>
  <si>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</si>
  <si>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</si>
  <si>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</si>
  <si>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</si>
  <si>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</si>
  <si>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</si>
  <si>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</si>
  <si>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</si>
  <si>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</si>
  <si>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</si>
  <si>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</si>
  <si>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</si>
  <si>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</si>
  <si>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</si>
  <si>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</si>
  <si>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</si>
  <si>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</si>
  <si>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</si>
  <si>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</si>
  <si>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</si>
  <si>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</si>
  <si>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</si>
  <si>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</si>
  <si>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</si>
  <si>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</si>
  <si>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</si>
  <si>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</si>
  <si>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</si>
  <si>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</si>
  <si>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</si>
  <si>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</si>
  <si>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</si>
  <si>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</si>
  <si>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</si>
  <si>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</si>
  <si>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</si>
  <si>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</si>
  <si>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</si>
  <si>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</si>
  <si>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</si>
  <si>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</si>
  <si>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</si>
  <si>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</si>
  <si>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</si>
  <si>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</si>
  <si>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</si>
  <si>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</si>
  <si>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</si>
  <si>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</si>
  <si>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</si>
  <si>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</si>
  <si>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</si>
  <si>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</si>
  <si>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</si>
  <si>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</si>
  <si>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</si>
  <si>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</si>
  <si>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</si>
  <si>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</si>
  <si>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</si>
  <si>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</si>
  <si>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</si>
  <si>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</si>
  <si>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</si>
  <si>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</si>
  <si>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</si>
  <si>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</si>
  <si>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</si>
  <si>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</si>
  <si>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</si>
  <si>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</si>
  <si>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</si>
  <si>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</si>
  <si>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</si>
  <si>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</si>
  <si>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</si>
  <si>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</si>
  <si>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</si>
  <si>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</si>
  <si>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</si>
  <si>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</si>
  <si>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</si>
  <si>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</si>
  <si>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</si>
  <si>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</si>
  <si>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</si>
  <si>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</si>
  <si>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</si>
  <si>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</si>
  <si>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</si>
  <si>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</si>
  <si>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</si>
  <si>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</si>
  <si>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</si>
  <si>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</si>
  <si>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</si>
  <si>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</si>
  <si>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</si>
  <si>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</si>
  <si>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</si>
  <si>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</si>
  <si>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</si>
  <si>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</si>
  <si>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</si>
  <si>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</si>
  <si>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</si>
  <si>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</si>
  <si>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</si>
  <si>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</si>
  <si>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</si>
  <si>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</si>
  <si>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</si>
  <si>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</si>
  <si>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</si>
  <si>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</si>
  <si>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</si>
  <si>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</si>
  <si>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</si>
  <si>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</si>
  <si>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</si>
  <si>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</si>
  <si>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</si>
  <si>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</si>
  <si>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</si>
  <si>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</si>
  <si>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</si>
  <si>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</si>
  <si>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</si>
  <si>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</si>
  <si>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</si>
  <si>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</si>
  <si>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</si>
  <si>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</si>
  <si>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</si>
  <si>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</si>
  <si>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</si>
  <si>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</si>
  <si>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</si>
  <si>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</si>
  <si>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</si>
  <si>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</si>
  <si>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</si>
  <si>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</si>
  <si>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</si>
  <si>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</si>
  <si>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</si>
  <si>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</si>
  <si>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</si>
  <si>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</si>
  <si>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</si>
  <si>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</si>
  <si>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</si>
  <si>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</si>
  <si>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</si>
  <si>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</si>
  <si>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</si>
  <si>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</si>
  <si>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</si>
  <si>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</si>
  <si>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</si>
  <si>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</si>
  <si>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</si>
  <si>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</si>
  <si>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</si>
  <si>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</si>
  <si>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</si>
  <si>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</si>
  <si>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</si>
  <si>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</si>
  <si>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</si>
  <si>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</si>
  <si>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</si>
  <si>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</si>
  <si>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</si>
  <si>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</si>
  <si>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</si>
  <si>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</si>
  <si>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</si>
  <si>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</si>
  <si>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</si>
  <si>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</si>
  <si>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</si>
  <si>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</si>
  <si>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</si>
  <si>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</si>
  <si>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</si>
  <si>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</si>
  <si>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</si>
  <si>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</si>
  <si>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</si>
  <si>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</si>
  <si>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</si>
  <si>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</si>
  <si>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</si>
  <si>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</si>
  <si>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</si>
  <si>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</si>
  <si>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</si>
  <si>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</si>
  <si>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</si>
  <si>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</si>
  <si>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</si>
  <si>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</si>
  <si>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</si>
  <si>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</si>
  <si>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</si>
  <si>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</si>
  <si>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</si>
  <si>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</si>
  <si>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</si>
  <si>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</si>
  <si>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</si>
  <si>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</si>
  <si>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</si>
  <si>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</si>
  <si>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</si>
  <si>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</si>
  <si>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</si>
  <si>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</si>
  <si>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</si>
  <si>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</si>
  <si>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</si>
  <si>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</si>
  <si>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</si>
  <si>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</si>
  <si>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</si>
  <si>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</si>
  <si>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</si>
  <si>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</si>
  <si>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</si>
  <si>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</si>
  <si>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</si>
  <si>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</si>
  <si>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</si>
  <si>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</si>
  <si>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</si>
  <si>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</si>
  <si>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</si>
  <si>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</si>
  <si>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</si>
  <si>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</si>
  <si>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</si>
  <si>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</si>
  <si>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</si>
  <si>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</si>
  <si>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</si>
  <si>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</si>
  <si>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</si>
  <si>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</si>
  <si>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</si>
  <si>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</si>
  <si>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</si>
  <si>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</si>
  <si>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</si>
  <si>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</si>
  <si>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</si>
  <si>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</si>
  <si>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</si>
  <si>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</si>
  <si>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</si>
  <si>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</si>
  <si>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</si>
  <si>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</si>
  <si>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</si>
  <si>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</si>
  <si>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</si>
  <si>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</si>
  <si>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</si>
  <si>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</si>
  <si>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</si>
  <si>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</si>
  <si>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</si>
  <si>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</si>
  <si>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</si>
  <si>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</si>
  <si>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</si>
  <si>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</si>
  <si>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</si>
  <si>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</si>
  <si>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</si>
  <si>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</si>
  <si>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</si>
  <si>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</si>
  <si>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</si>
  <si>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</si>
  <si>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</si>
  <si>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</si>
  <si>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</si>
  <si>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</si>
  <si>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</si>
  <si>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</si>
  <si>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</si>
  <si>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</si>
  <si>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</si>
  <si>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</si>
  <si>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</si>
  <si>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</si>
  <si>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</si>
  <si>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</si>
  <si>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</si>
  <si>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</si>
  <si>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</si>
  <si>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</si>
  <si>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</si>
  <si>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</si>
  <si>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</si>
  <si>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</si>
  <si>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</si>
  <si>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</si>
  <si>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</si>
  <si>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</si>
  <si>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</si>
  <si>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</si>
  <si>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</si>
  <si>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</si>
  <si>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</si>
  <si>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</si>
  <si>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</si>
  <si>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</si>
  <si>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</si>
  <si>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</si>
  <si>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</si>
  <si>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</si>
  <si>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</si>
  <si>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</si>
  <si>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</si>
  <si>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</si>
  <si>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</si>
  <si>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</si>
  <si>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</si>
  <si>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</si>
  <si>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</si>
  <si>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</si>
  <si>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</si>
  <si>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</si>
  <si>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</si>
  <si>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</si>
  <si>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</si>
  <si>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</si>
  <si>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</si>
  <si>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</si>
  <si>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</si>
  <si>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</si>
  <si>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</si>
  <si>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</si>
  <si>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</si>
  <si>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</si>
  <si>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</si>
  <si>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</si>
  <si>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</si>
  <si>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</si>
  <si>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</si>
  <si>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</si>
  <si>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</si>
  <si>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</si>
  <si>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</si>
  <si>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</si>
  <si>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</si>
  <si>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</si>
  <si>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</si>
  <si>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</si>
  <si>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</si>
  <si>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</si>
  <si>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</si>
  <si>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</si>
  <si>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</si>
  <si>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</si>
  <si>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</si>
  <si>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</si>
  <si>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</si>
  <si>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</si>
  <si>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</si>
  <si>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</si>
  <si>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</si>
  <si>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</si>
  <si>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</si>
  <si>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</si>
  <si>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</si>
  <si>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</si>
  <si>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</si>
  <si>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</si>
  <si>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</si>
  <si>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</si>
  <si>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</si>
  <si>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</si>
  <si>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</si>
  <si>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</si>
  <si>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</si>
  <si>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</si>
  <si>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</si>
  <si>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</si>
  <si>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</si>
  <si>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</si>
  <si>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</si>
  <si>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</si>
  <si>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</si>
  <si>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</si>
  <si>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</si>
  <si>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</si>
  <si>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</si>
  <si>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</si>
  <si>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</si>
  <si>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</si>
  <si>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</si>
  <si>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</si>
  <si>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</si>
  <si>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</si>
  <si>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</si>
  <si>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</si>
  <si>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</si>
  <si>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</si>
  <si>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</si>
  <si>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</si>
  <si>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</si>
  <si>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</si>
  <si>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</si>
  <si>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</si>
  <si>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</si>
  <si>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</si>
  <si>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</si>
  <si>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</si>
  <si>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</si>
  <si>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</si>
  <si>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</si>
  <si>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</si>
  <si>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</si>
  <si>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</si>
  <si>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</si>
  <si>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</si>
  <si>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</si>
  <si>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</si>
  <si>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</si>
  <si>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</si>
  <si>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</si>
  <si>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</si>
  <si>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</si>
  <si>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</si>
  <si>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</si>
  <si>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</si>
  <si>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</si>
  <si>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</si>
  <si>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</si>
  <si>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</si>
  <si>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</si>
  <si>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</si>
  <si>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</si>
  <si>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</si>
  <si>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</si>
  <si>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</si>
  <si>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</si>
  <si>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</si>
  <si>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</si>
  <si>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</si>
  <si>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</si>
  <si>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</si>
  <si>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</si>
  <si>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</si>
  <si>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</si>
  <si>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</si>
  <si>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</si>
  <si>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</si>
  <si>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</si>
  <si>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</si>
  <si>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</si>
  <si>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</si>
  <si>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</si>
  <si>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</si>
  <si>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</si>
  <si>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</si>
  <si>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</si>
  <si>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</si>
  <si>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</si>
  <si>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</si>
  <si>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</si>
  <si>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</si>
  <si>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</si>
  <si>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</si>
  <si>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</si>
  <si>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</si>
  <si>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</si>
  <si>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</si>
  <si>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</si>
  <si>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</si>
  <si>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</si>
  <si>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</si>
  <si>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</si>
  <si>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</si>
  <si>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</si>
  <si>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</si>
  <si>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</si>
  <si>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</si>
  <si>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</si>
  <si>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</si>
  <si>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</si>
  <si>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</si>
  <si>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</si>
  <si>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</si>
  <si>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</si>
  <si>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</si>
  <si>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</si>
  <si>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</si>
  <si>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</si>
  <si>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</si>
  <si>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</si>
  <si>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</si>
  <si>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</si>
  <si>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</si>
  <si>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</si>
  <si>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</si>
  <si>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</si>
  <si>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</si>
  <si>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</si>
  <si>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</si>
  <si>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</si>
  <si>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</si>
  <si>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</si>
  <si>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</si>
  <si>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</si>
  <si>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</si>
  <si>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</si>
  <si>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</si>
  <si>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</si>
  <si>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</si>
  <si>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</si>
  <si>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</si>
  <si>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</si>
  <si>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</si>
  <si>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</si>
  <si>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</si>
  <si>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</si>
  <si>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</si>
  <si>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</si>
  <si>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</si>
  <si>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</si>
  <si>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</si>
  <si>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</si>
  <si>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</si>
  <si>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</si>
  <si>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</si>
  <si>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</si>
  <si>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</si>
  <si>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</si>
  <si>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</si>
  <si>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</si>
  <si>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</si>
  <si>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</si>
  <si>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</si>
  <si>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</si>
  <si>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</si>
  <si>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</si>
  <si>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</si>
  <si>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</si>
  <si>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</si>
  <si>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</si>
  <si>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</si>
  <si>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</si>
  <si>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</si>
  <si>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</si>
  <si>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</si>
  <si>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</si>
  <si>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</si>
  <si>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</si>
  <si>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</si>
  <si>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</si>
  <si>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</si>
  <si>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</si>
  <si>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</si>
  <si>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</si>
  <si>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</si>
  <si>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</si>
  <si>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</si>
  <si>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</si>
  <si>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</si>
  <si>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</si>
  <si>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</si>
  <si>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</si>
  <si>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</si>
  <si>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</si>
  <si>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</si>
  <si>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</si>
  <si>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</si>
  <si>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</si>
  <si>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</si>
  <si>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</si>
  <si>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</si>
  <si>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</si>
  <si>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</si>
  <si>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</si>
  <si>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</si>
  <si>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</si>
  <si>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</si>
  <si>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</si>
  <si>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</si>
  <si>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</si>
  <si>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</si>
  <si>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</si>
  <si>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</si>
  <si>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</si>
  <si>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</si>
  <si>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</si>
  <si>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</si>
  <si>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</si>
  <si>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</si>
  <si>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</si>
  <si>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</si>
  <si>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</si>
  <si>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</si>
  <si>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</si>
  <si>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</si>
  <si>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</si>
  <si>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</si>
  <si>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</si>
  <si>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</si>
  <si>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</si>
  <si>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</si>
  <si>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</si>
  <si>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</si>
  <si>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</si>
  <si>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</si>
  <si>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</si>
  <si>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</si>
  <si>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</si>
  <si>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</si>
  <si>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</si>
  <si>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</si>
  <si>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</si>
  <si>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</si>
  <si>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</si>
  <si>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</si>
  <si>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</si>
  <si>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</si>
  <si>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</si>
  <si>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</si>
  <si>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</si>
  <si>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</si>
  <si>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</si>
  <si>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</si>
  <si>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</si>
  <si>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</si>
  <si>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</si>
  <si>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</si>
  <si>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</si>
  <si>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</si>
  <si>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</si>
  <si>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</si>
  <si>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</si>
  <si>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</si>
  <si>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</si>
  <si>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</si>
  <si>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</si>
  <si>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</si>
  <si>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</si>
  <si>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</si>
  <si>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</si>
  <si>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</si>
  <si>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</si>
  <si>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</si>
  <si>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</si>
  <si>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</si>
  <si>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</si>
  <si>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</si>
  <si>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</si>
  <si>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</si>
  <si>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</si>
  <si>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</si>
  <si>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</si>
  <si>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</si>
  <si>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</si>
  <si>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</si>
  <si>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</si>
  <si>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</si>
  <si>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</si>
  <si>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</si>
  <si>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</si>
  <si>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</si>
  <si>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</si>
  <si>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</si>
  <si>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</si>
  <si>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</si>
  <si>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</si>
  <si>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</si>
  <si>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</si>
  <si>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</si>
  <si>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</si>
  <si>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</si>
  <si>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</si>
  <si>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</si>
  <si>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</si>
  <si>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</si>
  <si>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</si>
  <si>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</si>
  <si>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</si>
  <si>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</si>
  <si>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</si>
  <si>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</si>
  <si>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</si>
  <si>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</si>
  <si>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</si>
  <si>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</si>
  <si>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</si>
  <si>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</si>
  <si>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</si>
  <si>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</si>
  <si>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</si>
  <si>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</si>
  <si>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</si>
  <si>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</si>
  <si>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</si>
  <si>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</si>
  <si>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</si>
  <si>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</si>
  <si>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</si>
  <si>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</si>
  <si>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</si>
  <si>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</si>
  <si>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</si>
  <si>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</si>
  <si>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</si>
  <si>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</si>
  <si>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</si>
  <si>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</si>
  <si>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</si>
  <si>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</si>
  <si>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</si>
  <si>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</si>
  <si>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</si>
  <si>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</si>
  <si>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</si>
  <si>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</si>
  <si>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</si>
  <si>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</si>
  <si>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</si>
  <si>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</si>
  <si>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</si>
  <si>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</si>
  <si>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</si>
  <si>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</si>
  <si>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</si>
  <si>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</si>
  <si>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</si>
  <si>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</si>
  <si>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</si>
  <si>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</si>
  <si>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</si>
  <si>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</si>
  <si>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</si>
  <si>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</si>
  <si>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</si>
  <si>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</si>
  <si>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</si>
  <si>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</si>
  <si>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</si>
  <si>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</si>
  <si>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</si>
  <si>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</si>
  <si>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</si>
  <si>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</si>
  <si>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</si>
  <si>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</si>
  <si>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</si>
  <si>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</si>
  <si>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</si>
  <si>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</si>
  <si>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</si>
  <si>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</si>
  <si>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</si>
  <si>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</si>
  <si>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</si>
  <si>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</si>
  <si>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</si>
  <si>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</si>
  <si>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</si>
  <si>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</si>
  <si>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</si>
  <si>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</si>
  <si>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</si>
  <si>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</si>
  <si>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</si>
  <si>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</si>
  <si>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</si>
  <si>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</si>
  <si>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</si>
  <si>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</si>
  <si>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</si>
  <si>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</si>
  <si>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</si>
  <si>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</si>
  <si>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</si>
  <si>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</si>
  <si>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</si>
  <si>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</si>
  <si>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</si>
  <si>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</si>
  <si>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</si>
  <si>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</si>
  <si>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</si>
  <si>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</si>
  <si>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</si>
  <si>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</si>
  <si>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</si>
  <si>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</si>
  <si>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</si>
  <si>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</si>
  <si>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</si>
  <si>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</si>
  <si>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</si>
  <si>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</si>
  <si>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</si>
  <si>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</si>
  <si>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</si>
  <si>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</si>
  <si>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</si>
  <si>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</si>
  <si>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</si>
  <si>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</si>
  <si>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</si>
  <si>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</si>
  <si>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</si>
  <si>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</si>
  <si>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</si>
  <si>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</si>
  <si>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</si>
  <si>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</si>
  <si>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</si>
  <si>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</si>
  <si>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</si>
  <si>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</si>
  <si>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</si>
  <si>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</si>
  <si>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</si>
  <si>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</si>
  <si>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</si>
  <si>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</si>
  <si>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</si>
  <si>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</si>
  <si>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</si>
  <si>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</si>
  <si>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</si>
  <si>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</si>
  <si>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</si>
  <si>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</si>
  <si>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</si>
  <si>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</si>
  <si>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</si>
  <si>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</si>
  <si>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</si>
  <si>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</si>
  <si>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</si>
  <si>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</si>
  <si>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</si>
  <si>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</si>
  <si>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</si>
  <si>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</si>
  <si>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</si>
  <si>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</si>
  <si>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</si>
  <si>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</si>
  <si>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</si>
  <si>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</si>
  <si>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</si>
  <si>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</si>
  <si>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</si>
  <si>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</si>
  <si>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</si>
  <si>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</si>
  <si>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</si>
  <si>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</si>
  <si>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</si>
  <si>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</si>
  <si>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</si>
  <si>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</si>
  <si>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</si>
  <si>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</si>
  <si>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</si>
  <si>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</si>
  <si>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</si>
  <si>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</si>
  <si>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</si>
  <si>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</si>
  <si>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</si>
  <si>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</si>
  <si>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</si>
  <si>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</si>
  <si>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</si>
  <si>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</si>
  <si>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</si>
  <si>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</si>
  <si>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</si>
  <si>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</si>
  <si>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</si>
  <si>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</si>
  <si>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</si>
  <si>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</si>
  <si>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</si>
  <si>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</si>
  <si>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</si>
  <si>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</si>
  <si>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</si>
  <si>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</si>
  <si>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</si>
  <si>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</si>
  <si>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</si>
  <si>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</si>
  <si>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</si>
  <si>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</si>
  <si>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</si>
  <si>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</si>
  <si>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</si>
  <si>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</si>
  <si>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</si>
  <si>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</si>
  <si>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</si>
  <si>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</si>
  <si>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</si>
  <si>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</si>
  <si>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</si>
  <si>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</si>
  <si>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</si>
  <si>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</si>
  <si>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</si>
  <si>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</si>
  <si>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</si>
  <si>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</si>
  <si>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</si>
  <si>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</si>
  <si>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</si>
  <si>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</si>
  <si>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</si>
  <si>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</si>
  <si>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</si>
  <si>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</si>
  <si>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</si>
  <si>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</si>
  <si>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</si>
  <si>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</si>
  <si>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</si>
  <si>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</si>
  <si>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</si>
  <si>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</si>
  <si>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</si>
  <si>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</si>
  <si>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</si>
  <si>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</si>
  <si>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</si>
  <si>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</si>
  <si>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</si>
  <si>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</si>
  <si>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</si>
  <si>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</si>
  <si>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</si>
  <si>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</si>
  <si>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</si>
  <si>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</si>
  <si>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</si>
  <si>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</si>
  <si>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</si>
  <si>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</si>
  <si>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</si>
  <si>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</si>
  <si>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</si>
  <si>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</si>
  <si>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</si>
  <si>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</si>
  <si>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</si>
  <si>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</si>
  <si>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</si>
  <si>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</si>
  <si>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</si>
  <si>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</si>
  <si>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</si>
  <si>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</si>
  <si>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</si>
  <si>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</si>
  <si>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</si>
  <si>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</si>
  <si>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</si>
  <si>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</si>
  <si>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</si>
  <si>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</si>
  <si>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</si>
  <si>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</si>
  <si>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</si>
  <si>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</si>
  <si>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</si>
  <si>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</si>
  <si>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</si>
  <si>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</si>
  <si>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</si>
  <si>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</si>
  <si>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</si>
  <si>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</si>
  <si>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</si>
  <si>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</si>
  <si>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</si>
  <si>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</si>
  <si>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</si>
  <si>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</si>
  <si>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</si>
  <si>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</si>
  <si>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</si>
  <si>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</si>
  <si>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</si>
  <si>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</si>
  <si>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</si>
  <si>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</si>
  <si>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</si>
  <si>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</si>
  <si>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</si>
  <si>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</si>
  <si>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</si>
  <si>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</si>
  <si>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</si>
  <si>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</si>
  <si>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</si>
  <si>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</si>
  <si>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</si>
  <si>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</si>
  <si>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</si>
  <si>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</si>
  <si>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</si>
  <si>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</si>
  <si>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</si>
  <si>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</si>
  <si>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</si>
  <si>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</si>
  <si>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</si>
  <si>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</si>
  <si>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</si>
  <si>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</si>
  <si>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</si>
  <si>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</si>
  <si>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</si>
  <si>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</si>
  <si>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</si>
  <si>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</si>
  <si>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</si>
  <si>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</si>
  <si>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</si>
  <si>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</si>
  <si>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</si>
  <si>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</si>
  <si>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</si>
  <si>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</si>
  <si>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</si>
  <si>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</si>
  <si>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</si>
  <si>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</si>
  <si>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</si>
  <si>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</si>
  <si>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</si>
  <si>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</si>
  <si>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</si>
  <si>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</si>
  <si>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</si>
  <si>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</si>
  <si>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</si>
  <si>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</si>
  <si>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</si>
  <si>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</si>
  <si>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</si>
  <si>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</si>
  <si>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</si>
  <si>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</si>
  <si>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</si>
  <si>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</si>
  <si>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</si>
  <si>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</si>
  <si>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</si>
  <si>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</si>
  <si>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</si>
  <si>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</si>
  <si>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</si>
  <si>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</si>
  <si>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</si>
  <si>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</si>
  <si>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</si>
  <si>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</si>
  <si>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</si>
  <si>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</si>
  <si>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</si>
  <si>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</si>
  <si>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</si>
  <si>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</si>
  <si>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</si>
  <si>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</si>
  <si>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</si>
  <si>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</si>
  <si>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</si>
  <si>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</si>
  <si>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</si>
  <si>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</si>
  <si>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</si>
  <si>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</si>
  <si>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</si>
  <si>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</si>
  <si>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</si>
  <si>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</si>
  <si>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</si>
  <si>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</si>
  <si>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</si>
  <si>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</si>
  <si>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</si>
  <si>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</si>
  <si>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</si>
  <si>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</si>
  <si>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</si>
  <si>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</si>
  <si>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</si>
  <si>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</si>
  <si>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</si>
  <si>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</si>
  <si>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</si>
  <si>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</si>
  <si>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</si>
  <si>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</si>
  <si>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</si>
  <si>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</si>
  <si>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</si>
  <si>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</si>
  <si>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</si>
  <si>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</si>
  <si>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</si>
  <si>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</si>
  <si>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</si>
  <si>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</si>
  <si>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</si>
  <si>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</si>
  <si>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</si>
  <si>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</si>
  <si>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</si>
  <si>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</si>
  <si>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</si>
  <si>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</si>
  <si>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</si>
  <si>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</si>
  <si>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</si>
  <si>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</si>
  <si>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</si>
  <si>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</si>
  <si>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</si>
  <si>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</si>
  <si>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</si>
  <si>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</si>
  <si>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</si>
  <si>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</si>
  <si>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</si>
  <si>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</si>
  <si>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</si>
  <si>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</si>
  <si>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</si>
  <si>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</si>
  <si>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</si>
  <si>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</si>
  <si>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</si>
  <si>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</si>
  <si>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</si>
  <si>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</si>
  <si>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</si>
  <si>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</si>
  <si>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</si>
  <si>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</si>
  <si>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</si>
  <si>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</si>
  <si>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</si>
  <si>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</si>
  <si>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</si>
  <si>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</si>
  <si>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</si>
  <si>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</si>
  <si>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</si>
  <si>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</si>
  <si>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</si>
  <si>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</si>
  <si>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</si>
  <si>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</si>
  <si>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</si>
  <si>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</si>
  <si>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</si>
  <si>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</si>
  <si>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</si>
  <si>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</si>
  <si>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</si>
  <si>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</si>
  <si>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</si>
  <si>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</si>
  <si>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</si>
  <si>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</si>
  <si>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</si>
  <si>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</si>
  <si>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</si>
  <si>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</si>
  <si>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</si>
  <si>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</si>
  <si>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</si>
  <si>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</si>
  <si>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</si>
  <si>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</si>
  <si>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</si>
  <si>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</si>
  <si>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</si>
  <si>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</si>
  <si>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</si>
  <si>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</si>
  <si>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</si>
  <si>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</si>
  <si>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</si>
  <si>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</si>
  <si>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</si>
  <si>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</si>
  <si>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</si>
  <si>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</si>
  <si>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</si>
  <si>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</si>
  <si>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</si>
  <si>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</si>
  <si>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</si>
  <si>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</si>
  <si>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</si>
  <si>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</si>
  <si>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</si>
  <si>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</si>
  <si>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</si>
  <si>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</si>
  <si>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</si>
  <si>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</si>
  <si>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</si>
  <si>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</si>
  <si>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</si>
  <si>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</si>
  <si>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</si>
  <si>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</si>
  <si>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</si>
  <si>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</si>
  <si>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</si>
  <si>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</si>
  <si>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</si>
  <si>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</si>
  <si>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</si>
  <si>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</si>
  <si>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</si>
  <si>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</si>
  <si>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</si>
  <si>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</si>
  <si>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</si>
  <si>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</si>
  <si>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</si>
  <si>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</si>
  <si>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</si>
  <si>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</si>
  <si>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</si>
  <si>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</si>
  <si>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</si>
  <si>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</si>
  <si>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</si>
  <si>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</si>
  <si>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</si>
  <si>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</si>
  <si>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</si>
  <si>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</si>
  <si>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</si>
  <si>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</si>
  <si>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</si>
  <si>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</si>
  <si>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</si>
  <si>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</si>
  <si>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</si>
  <si>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</si>
  <si>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</si>
  <si>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</si>
  <si>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</si>
  <si>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</si>
  <si>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</si>
  <si>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</si>
  <si>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</si>
  <si>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</si>
  <si>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</si>
  <si>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</si>
  <si>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</si>
  <si>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</si>
  <si>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</si>
  <si>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</si>
  <si>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</si>
  <si>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</si>
  <si>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</si>
  <si>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</si>
  <si>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</si>
  <si>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</si>
  <si>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</si>
  <si>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</si>
  <si>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</si>
  <si>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</si>
  <si>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</si>
  <si>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</si>
  <si>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</si>
  <si>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</si>
  <si>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</si>
  <si>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</si>
  <si>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</si>
  <si>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</si>
  <si>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</si>
  <si>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</si>
  <si>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</si>
  <si>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</si>
  <si>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</si>
  <si>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</si>
  <si>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</si>
  <si>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</si>
  <si>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</si>
  <si>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</si>
  <si>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</si>
  <si>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</si>
  <si>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</si>
  <si>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</si>
  <si>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</si>
  <si>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</si>
  <si>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</si>
  <si>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</si>
  <si>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</si>
  <si>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</si>
  <si>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</si>
  <si>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</si>
  <si>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</si>
  <si>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</si>
  <si>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</si>
  <si>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</si>
  <si>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</si>
  <si>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</si>
  <si>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</si>
  <si>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</si>
  <si>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</si>
  <si>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</si>
  <si>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</si>
  <si>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</si>
  <si>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</si>
  <si>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</si>
  <si>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</si>
  <si>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</si>
  <si>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</si>
  <si>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</si>
  <si>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</si>
  <si>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</si>
  <si>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</si>
  <si>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</si>
  <si>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</si>
  <si>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</si>
  <si>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</si>
  <si>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</si>
  <si>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</si>
  <si>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</si>
  <si>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</si>
  <si>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</si>
  <si>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</si>
  <si>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</si>
  <si>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</si>
  <si>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</si>
  <si>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</si>
  <si>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</si>
  <si>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</si>
  <si>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</si>
  <si>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</si>
  <si>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</si>
  <si>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</si>
  <si>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</si>
  <si>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</si>
  <si>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</si>
  <si>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</si>
  <si>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</si>
  <si>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</si>
  <si>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</si>
  <si>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</si>
  <si>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</si>
  <si>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</si>
  <si>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</si>
  <si>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</si>
  <si>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</si>
  <si>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</si>
  <si>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</si>
  <si>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</si>
  <si>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</si>
  <si>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</si>
  <si>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</si>
  <si>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</si>
  <si>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</si>
  <si>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</si>
  <si>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</si>
  <si>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</si>
  <si>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</si>
  <si>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</si>
  <si>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</si>
  <si>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</si>
  <si>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</si>
  <si>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</si>
  <si>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</si>
  <si>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</si>
  <si>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</si>
  <si>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</si>
  <si>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</si>
  <si>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</si>
  <si>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</si>
  <si>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</si>
  <si>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</si>
  <si>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</si>
  <si>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</si>
  <si>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</si>
  <si>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</si>
  <si>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</si>
  <si>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</si>
  <si>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</si>
  <si>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</si>
  <si>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</si>
  <si>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</si>
  <si>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</si>
  <si>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</si>
  <si>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</si>
  <si>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</si>
  <si>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</si>
  <si>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</si>
  <si>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</si>
  <si>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</si>
  <si>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</si>
  <si>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</si>
  <si>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</si>
  <si>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</si>
  <si>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</si>
  <si>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</si>
  <si>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</si>
  <si>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</si>
  <si>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</si>
  <si>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</si>
  <si>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</si>
  <si>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</si>
  <si>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</si>
  <si>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</si>
  <si>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</si>
  <si>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</si>
  <si>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</si>
  <si>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</si>
  <si>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</si>
  <si>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</si>
  <si>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</si>
  <si>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</si>
  <si>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</si>
  <si>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</si>
  <si>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</si>
  <si>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</si>
  <si>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</si>
  <si>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</si>
  <si>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</si>
  <si>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</si>
  <si>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</si>
  <si>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</si>
  <si>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</si>
  <si>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</si>
  <si>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</si>
  <si>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</si>
  <si>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</si>
  <si>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</si>
  <si>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</si>
  <si>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</si>
  <si>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</si>
  <si>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</si>
  <si>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</si>
  <si>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</si>
  <si>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</si>
  <si>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</si>
  <si>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</si>
  <si>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</si>
  <si>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</si>
  <si>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</si>
  <si>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</si>
  <si>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</si>
  <si>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</si>
  <si>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</si>
  <si>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</si>
  <si>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</si>
  <si>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</si>
  <si>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</si>
  <si>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</si>
  <si>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</si>
  <si>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</si>
  <si>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</si>
  <si>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</si>
  <si>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</si>
  <si>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</si>
  <si>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</si>
  <si>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</si>
  <si>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</si>
  <si>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</si>
  <si>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</si>
  <si>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</si>
  <si>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</si>
  <si>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</si>
  <si>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</si>
  <si>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</si>
  <si>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</si>
  <si>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</si>
  <si>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</si>
  <si>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</si>
  <si>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</si>
  <si>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</si>
  <si>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</si>
  <si>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</si>
  <si>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</si>
  <si>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</si>
  <si>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</si>
  <si>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</si>
  <si>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</si>
  <si>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</si>
  <si>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</si>
  <si>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</si>
  <si>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</si>
  <si>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</si>
  <si>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</si>
  <si>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</si>
  <si>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</si>
  <si>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</si>
  <si>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</si>
  <si>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</si>
  <si>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</si>
  <si>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</si>
  <si>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</si>
  <si>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</si>
  <si>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</si>
  <si>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</si>
  <si>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</si>
  <si>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</si>
  <si>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</si>
  <si>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</si>
  <si>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</si>
  <si>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</si>
  <si>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</si>
  <si>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</si>
  <si>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</si>
  <si>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</si>
  <si>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</si>
  <si>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</si>
  <si>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</si>
  <si>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</si>
  <si>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</si>
  <si>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</si>
  <si>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</si>
  <si>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</si>
  <si>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</si>
  <si>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</si>
  <si>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</si>
  <si>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</si>
  <si>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</si>
  <si>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</si>
  <si>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</si>
  <si>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</si>
  <si>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</si>
  <si>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</si>
  <si>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</si>
  <si>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</si>
  <si>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</si>
  <si>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</si>
  <si>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</si>
  <si>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</si>
  <si>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</si>
  <si>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</si>
  <si>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</si>
  <si>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</si>
  <si>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</si>
  <si>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</si>
  <si>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</si>
  <si>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</si>
  <si>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</si>
  <si>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</si>
  <si>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</si>
  <si>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</si>
  <si>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</si>
  <si>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</si>
  <si>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</si>
  <si>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</si>
  <si>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</si>
  <si>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</si>
  <si>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</si>
  <si>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</si>
  <si>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</si>
  <si>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</si>
  <si>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</si>
  <si>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</si>
  <si>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</si>
  <si>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</si>
  <si>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</si>
  <si>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</si>
  <si>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</si>
  <si>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</si>
  <si>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</si>
  <si>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</si>
  <si>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</si>
  <si>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</si>
  <si>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</si>
  <si>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</si>
  <si>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</si>
  <si>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</si>
  <si>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</si>
  <si>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</si>
  <si>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</si>
  <si>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</si>
  <si>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</si>
  <si>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</si>
  <si>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</si>
  <si>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</si>
  <si>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</si>
  <si>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</si>
  <si>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</si>
  <si>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</si>
  <si>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</si>
  <si>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</si>
  <si>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</si>
  <si>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</si>
  <si>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</si>
  <si>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</si>
  <si>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</si>
  <si>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</si>
  <si>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</si>
  <si>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</si>
  <si>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</si>
  <si>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</si>
  <si>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</si>
  <si>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</si>
  <si>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</si>
  <si>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</si>
  <si>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</si>
  <si>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</si>
  <si>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</si>
  <si>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</si>
  <si>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</si>
  <si>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</si>
  <si>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</si>
  <si>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</si>
  <si>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</si>
  <si>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</si>
  <si>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</si>
  <si>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</si>
  <si>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</si>
  <si>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</si>
  <si>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</si>
  <si>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</si>
  <si>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</si>
  <si>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</si>
  <si>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</si>
  <si>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</si>
  <si>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</si>
  <si>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</si>
  <si>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</si>
  <si>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</si>
  <si>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</si>
  <si>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</si>
  <si>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</si>
  <si>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</si>
  <si>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</si>
  <si>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</si>
  <si>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</si>
  <si>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</si>
  <si>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</si>
  <si>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</si>
  <si>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</si>
  <si>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</si>
  <si>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</si>
  <si>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</si>
  <si>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</si>
  <si>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</si>
  <si>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</si>
  <si>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</si>
  <si>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</si>
  <si>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</si>
  <si>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</si>
  <si>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</si>
  <si>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</si>
  <si>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</si>
  <si>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</si>
  <si>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</si>
  <si>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</si>
  <si>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</si>
  <si>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</si>
  <si>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</si>
  <si>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</si>
  <si>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</si>
  <si>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</si>
  <si>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</si>
  <si>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</si>
  <si>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</si>
  <si>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</si>
  <si>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</si>
  <si>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</si>
  <si>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</si>
  <si>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</si>
  <si>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</si>
  <si>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</si>
  <si>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</si>
  <si>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</si>
  <si>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</si>
  <si>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</si>
  <si>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</si>
  <si>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</si>
  <si>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</si>
  <si>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</si>
  <si>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</si>
  <si>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</si>
  <si>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</si>
  <si>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</si>
  <si>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</si>
  <si>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</si>
  <si>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</si>
  <si>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</si>
  <si>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</si>
  <si>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</si>
  <si>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</si>
  <si>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</si>
  <si>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</si>
  <si>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</si>
  <si>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</si>
  <si>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</si>
  <si>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</si>
  <si>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</si>
  <si>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</si>
  <si>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</si>
  <si>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</si>
  <si>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</si>
  <si>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</si>
  <si>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</si>
  <si>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</si>
  <si>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</si>
  <si>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</si>
  <si>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</si>
  <si>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</si>
  <si>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</si>
  <si>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</si>
  <si>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</si>
  <si>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</si>
  <si>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</si>
  <si>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</si>
  <si>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</si>
  <si>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</si>
  <si>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</si>
  <si>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</si>
  <si>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</si>
  <si>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</si>
  <si>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</si>
  <si>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</si>
  <si>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</si>
  <si>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</si>
  <si>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</si>
  <si>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</si>
  <si>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</si>
  <si>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</si>
  <si>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</si>
  <si>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</si>
  <si>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</si>
  <si>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</si>
  <si>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</si>
  <si>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</si>
  <si>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</si>
  <si>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</si>
  <si>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</si>
  <si>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</si>
  <si>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</si>
  <si>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</si>
  <si>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</si>
  <si>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</si>
  <si>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</si>
  <si>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</si>
  <si>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</si>
  <si>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</si>
  <si>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</si>
  <si>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</si>
  <si>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</si>
  <si>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</si>
  <si>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</si>
  <si>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</si>
  <si>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</si>
  <si>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</si>
  <si>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</si>
  <si>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</si>
  <si>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</si>
  <si>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</si>
  <si>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</si>
  <si>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</si>
  <si>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</si>
  <si>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</si>
  <si>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</si>
  <si>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</si>
  <si>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</si>
  <si>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</si>
  <si>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</si>
  <si>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</si>
  <si>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</si>
  <si>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</si>
  <si>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</si>
  <si>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</si>
  <si>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</si>
  <si>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</si>
  <si>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</si>
  <si>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</si>
  <si>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</si>
  <si>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</si>
  <si>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</si>
  <si>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</si>
  <si>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</si>
  <si>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</si>
  <si>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</si>
  <si>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</si>
  <si>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</si>
  <si>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</si>
  <si>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</si>
  <si>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</si>
  <si>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</si>
  <si>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</si>
  <si>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</si>
  <si>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</si>
  <si>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</si>
  <si>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</si>
  <si>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</si>
  <si>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</si>
  <si>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</si>
  <si>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</si>
  <si>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</si>
  <si>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</si>
  <si>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</si>
  <si>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</si>
  <si>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</si>
  <si>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</si>
  <si>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</si>
  <si>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</si>
  <si>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</si>
  <si>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</si>
  <si>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</si>
  <si>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</si>
  <si>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</si>
  <si>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</si>
  <si>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</si>
  <si>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</si>
  <si>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</si>
  <si>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</si>
  <si>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</si>
  <si>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</si>
  <si>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</si>
  <si>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</si>
  <si>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</si>
  <si>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</si>
  <si>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</si>
  <si>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</si>
  <si>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</si>
  <si>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</si>
  <si>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</si>
  <si>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</si>
  <si>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</si>
  <si>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</si>
  <si>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</si>
  <si>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</si>
  <si>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</si>
  <si>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</si>
  <si>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</si>
  <si>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</si>
  <si>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</si>
  <si>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</si>
  <si>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</si>
  <si>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</si>
  <si>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</si>
  <si>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</si>
  <si>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</si>
  <si>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</si>
  <si>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</si>
  <si>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</si>
  <si>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</si>
  <si>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</si>
  <si>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</si>
  <si>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</si>
  <si>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</si>
  <si>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</si>
  <si>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</si>
  <si>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</si>
  <si>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</si>
  <si>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</si>
  <si>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</si>
  <si>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</si>
  <si>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</si>
  <si>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</si>
  <si>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</si>
  <si>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</si>
  <si>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</si>
  <si>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</si>
  <si>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</si>
  <si>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</si>
  <si>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</si>
  <si>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</si>
  <si>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</si>
  <si>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</si>
  <si>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</si>
  <si>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</si>
  <si>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</si>
  <si>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</si>
  <si>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</si>
  <si>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</si>
  <si>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</si>
  <si>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</si>
  <si>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</si>
  <si>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</si>
  <si>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</si>
  <si>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</si>
  <si>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</si>
  <si>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</si>
  <si>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</si>
  <si>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</si>
  <si>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</si>
  <si>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</si>
  <si>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</si>
  <si>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</si>
  <si>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</si>
  <si>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</si>
  <si>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</si>
  <si>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</si>
  <si>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</si>
  <si>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</si>
  <si>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</si>
  <si>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</si>
  <si>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</si>
  <si>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</si>
  <si>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</si>
  <si>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</si>
  <si>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</si>
  <si>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</si>
  <si>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</si>
  <si>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</si>
  <si>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</si>
  <si>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</si>
  <si>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</si>
  <si>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</si>
  <si>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</si>
  <si>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</si>
  <si>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</si>
  <si>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</si>
  <si>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</si>
  <si>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</si>
  <si>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</si>
  <si>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</si>
  <si>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</si>
  <si>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</si>
  <si>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</si>
  <si>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</si>
  <si>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</si>
  <si>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</si>
  <si>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</si>
  <si>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</si>
  <si>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</si>
  <si>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</si>
  <si>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</si>
  <si>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</si>
  <si>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</si>
  <si>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</si>
  <si>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</si>
  <si>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</si>
  <si>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</si>
  <si>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</si>
  <si>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</si>
  <si>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</si>
  <si>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</si>
  <si>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</si>
  <si>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</si>
  <si>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</si>
  <si>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</si>
  <si>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</si>
  <si>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</si>
  <si>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</si>
  <si>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</si>
  <si>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</si>
  <si>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</si>
  <si>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</si>
  <si>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</si>
  <si>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</si>
  <si>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</si>
  <si>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</si>
  <si>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</si>
  <si>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</si>
  <si>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</si>
  <si>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</si>
  <si>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</si>
  <si>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</si>
  <si>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</si>
  <si>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</si>
  <si>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</si>
  <si>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</si>
  <si>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</si>
  <si>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</si>
  <si>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</si>
  <si>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</si>
  <si>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</si>
  <si>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</si>
  <si>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</si>
  <si>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</si>
  <si>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</si>
  <si>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</si>
  <si>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</si>
  <si>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</si>
  <si>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</si>
  <si>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</si>
  <si>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</si>
  <si>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</si>
  <si>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</si>
  <si>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</si>
  <si>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</si>
  <si>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</si>
  <si>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</si>
  <si>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</si>
  <si>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</si>
  <si>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</si>
  <si>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</si>
  <si>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</si>
  <si>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</si>
  <si>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</si>
  <si>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</si>
  <si>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</si>
  <si>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</si>
  <si>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</si>
  <si>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</si>
  <si>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</si>
  <si>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</si>
  <si>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</si>
  <si>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</si>
  <si>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</si>
  <si>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</si>
  <si>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</si>
  <si>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</si>
  <si>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</si>
  <si>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</si>
  <si>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</si>
  <si>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</si>
  <si>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</si>
  <si>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</si>
  <si>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</si>
  <si>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</si>
  <si>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</si>
  <si>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</si>
  <si>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</si>
  <si>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</si>
  <si>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</si>
  <si>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</si>
  <si>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</si>
  <si>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</si>
  <si>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</si>
  <si>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</si>
  <si>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</si>
  <si>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</si>
  <si>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</si>
  <si>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</si>
  <si>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</si>
  <si>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</si>
  <si>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</si>
  <si>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</si>
  <si>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</si>
  <si>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</si>
  <si>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</si>
  <si>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</si>
  <si>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</si>
  <si>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</si>
  <si>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</si>
  <si>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</si>
  <si>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</si>
  <si>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</si>
  <si>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</si>
  <si>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</si>
  <si>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</si>
  <si>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</si>
  <si>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</si>
  <si>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</si>
  <si>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</si>
  <si>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</si>
  <si>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</si>
  <si>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</si>
  <si>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</si>
  <si>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</si>
  <si>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</si>
  <si>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</si>
  <si>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</si>
  <si>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</si>
  <si>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</si>
  <si>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</si>
  <si>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</si>
  <si>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</si>
  <si>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</si>
  <si>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</si>
  <si>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</si>
  <si>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</si>
  <si>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</si>
  <si>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</si>
  <si>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</si>
  <si>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</si>
  <si>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</si>
  <si>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</si>
  <si>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</si>
  <si>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</si>
  <si>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</si>
  <si>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</si>
  <si>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</si>
  <si>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</si>
  <si>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</si>
  <si>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</si>
  <si>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</si>
  <si>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</si>
  <si>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</si>
  <si>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</si>
  <si>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</si>
  <si>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</si>
  <si>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</si>
  <si>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</si>
  <si>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</si>
  <si>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</si>
  <si>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</si>
  <si>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</si>
  <si>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</si>
  <si>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</si>
  <si>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</si>
  <si>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</si>
  <si>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</si>
  <si>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</si>
  <si>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</si>
  <si>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</si>
  <si>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</si>
  <si>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</si>
  <si>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</si>
  <si>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</si>
  <si>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</si>
  <si>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</si>
  <si>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</si>
  <si>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</si>
  <si>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</si>
  <si>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</si>
  <si>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</si>
  <si>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</si>
  <si>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</si>
  <si>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</si>
  <si>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</si>
  <si>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</si>
  <si>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</si>
  <si>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</si>
  <si>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</si>
  <si>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</si>
  <si>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</si>
  <si>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</si>
  <si>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</si>
  <si>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</si>
  <si>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</si>
  <si>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</si>
  <si>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</si>
  <si>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</si>
  <si>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</si>
  <si>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</si>
  <si>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</si>
  <si>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</si>
  <si>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</si>
  <si>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</si>
  <si>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</si>
  <si>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</si>
  <si>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</si>
  <si>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</si>
  <si>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</si>
  <si>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</si>
  <si>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</si>
  <si>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</si>
  <si>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</si>
  <si>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</si>
  <si>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</si>
  <si>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</si>
  <si>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</si>
  <si>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</si>
  <si>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</si>
  <si>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</si>
  <si>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</si>
  <si>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</si>
  <si>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</si>
  <si>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</si>
  <si>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</si>
  <si>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</si>
  <si>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</si>
  <si>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</si>
  <si>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</si>
  <si>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</si>
  <si>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</si>
  <si>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</si>
  <si>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</si>
  <si>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</si>
  <si>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</si>
  <si>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</si>
  <si>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</si>
  <si>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</si>
  <si>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</si>
  <si>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</si>
  <si>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</si>
  <si>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</si>
  <si>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</si>
  <si>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</si>
  <si>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</si>
  <si>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</si>
  <si>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</si>
  <si>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</si>
  <si>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</si>
  <si>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</si>
  <si>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</si>
  <si>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</si>
  <si>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</si>
  <si>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</si>
  <si>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</si>
  <si>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</si>
  <si>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</si>
  <si>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</si>
  <si>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</si>
  <si>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</si>
  <si>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</si>
  <si>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</si>
  <si>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</si>
  <si>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</si>
  <si>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</si>
  <si>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</si>
  <si>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</si>
  <si>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</si>
  <si>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</si>
  <si>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</si>
  <si>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</si>
  <si>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</si>
  <si>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</si>
  <si>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</si>
  <si>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</si>
  <si>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</si>
  <si>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</si>
  <si>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</si>
  <si>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</si>
  <si>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</si>
  <si>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</si>
  <si>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</si>
  <si>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</si>
  <si>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</si>
  <si>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</si>
  <si>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</si>
  <si>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</si>
  <si>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</si>
  <si>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</si>
  <si>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</si>
  <si>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</si>
  <si>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</si>
  <si>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</si>
  <si>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</si>
  <si>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</si>
  <si>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</si>
  <si>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</si>
  <si>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</si>
  <si>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</si>
  <si>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</si>
  <si>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</si>
  <si>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</si>
  <si>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</si>
  <si>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</si>
  <si>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</si>
  <si>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</si>
  <si>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</si>
  <si>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</si>
  <si>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</si>
  <si>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</si>
  <si>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</si>
  <si>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</si>
  <si>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</si>
  <si>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</si>
  <si>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</si>
  <si>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</si>
  <si>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</si>
  <si>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</si>
  <si>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</si>
  <si>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</si>
  <si>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</si>
  <si>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</si>
  <si>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</si>
  <si>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</si>
  <si>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</si>
  <si>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</si>
  <si>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</si>
  <si>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</si>
  <si>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</si>
  <si>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</si>
  <si>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</si>
  <si>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</si>
  <si>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</si>
  <si>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</si>
  <si>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</si>
  <si>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</si>
  <si>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</si>
  <si>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</si>
  <si>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</si>
  <si>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</si>
  <si>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</si>
  <si>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</si>
  <si>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</si>
  <si>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</si>
  <si>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</si>
  <si>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</si>
  <si>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</si>
  <si>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</si>
  <si>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</si>
  <si>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</si>
  <si>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</si>
  <si>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</si>
  <si>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</si>
  <si>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</si>
  <si>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</si>
  <si>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</si>
  <si>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</si>
  <si>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</si>
  <si>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</si>
  <si>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</si>
  <si>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</si>
  <si>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</si>
  <si>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</si>
  <si>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</si>
  <si>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</si>
  <si>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</si>
  <si>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</si>
  <si>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</si>
  <si>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</si>
  <si>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</si>
  <si>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</si>
  <si>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</si>
  <si>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</si>
  <si>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</si>
  <si>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</si>
  <si>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</si>
  <si>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</si>
  <si>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</si>
  <si>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</si>
  <si>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</si>
  <si>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</si>
  <si>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</si>
  <si>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</si>
  <si>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</si>
  <si>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</si>
  <si>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</si>
  <si>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</si>
  <si>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</si>
  <si>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</si>
  <si>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</si>
  <si>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</si>
  <si>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</si>
  <si>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</si>
  <si>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</si>
  <si>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</si>
  <si>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</si>
  <si>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</si>
  <si>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</si>
  <si>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</si>
  <si>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</si>
  <si>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</si>
  <si>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</si>
  <si>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</si>
  <si>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</si>
  <si>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</si>
  <si>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</si>
  <si>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</si>
  <si>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</si>
  <si>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</si>
  <si>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</si>
  <si>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</si>
  <si>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</si>
  <si>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</si>
  <si>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</si>
  <si>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</si>
  <si>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</si>
  <si>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</si>
  <si>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</si>
  <si>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</si>
  <si>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</si>
  <si>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</si>
  <si>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</si>
  <si>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</si>
  <si>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</si>
  <si>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</si>
  <si>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</si>
  <si>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</si>
  <si>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</si>
  <si>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</si>
  <si>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</si>
  <si>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</si>
  <si>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</si>
  <si>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</si>
  <si>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</si>
  <si>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</si>
  <si>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</si>
  <si>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</si>
  <si>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</si>
  <si>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</si>
  <si>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</si>
  <si>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</si>
  <si>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</si>
  <si>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</si>
  <si>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</si>
  <si>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</si>
  <si>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</si>
  <si>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</si>
  <si>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</si>
  <si>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</si>
  <si>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</si>
  <si>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</si>
  <si>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</si>
  <si>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</si>
  <si>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</si>
  <si>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</si>
  <si>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</si>
  <si>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</si>
  <si>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</si>
  <si>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</si>
  <si>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</si>
  <si>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</si>
  <si>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</si>
  <si>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</si>
  <si>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</si>
  <si>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</si>
  <si>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</si>
  <si>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</si>
  <si>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</si>
  <si>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</si>
  <si>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</si>
  <si>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</si>
  <si>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</si>
  <si>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</si>
  <si>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</si>
  <si>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</si>
  <si>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</si>
  <si>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</si>
  <si>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</si>
  <si>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</si>
  <si>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</si>
  <si>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</si>
  <si>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</si>
  <si>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</si>
  <si>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</si>
  <si>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</si>
  <si>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</si>
  <si>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</si>
  <si>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</si>
  <si>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</si>
  <si>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</si>
  <si>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</si>
  <si>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</si>
  <si>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</si>
  <si>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</si>
  <si>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</si>
  <si>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</si>
  <si>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</si>
  <si>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</si>
  <si>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</si>
  <si>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</si>
  <si>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</si>
  <si>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</si>
  <si>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</si>
  <si>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</si>
  <si>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</si>
  <si>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</si>
  <si>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</si>
  <si>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</si>
  <si>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</si>
  <si>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</si>
  <si>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</si>
  <si>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</si>
  <si>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</si>
  <si>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</si>
  <si>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</si>
  <si>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</si>
  <si>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</si>
  <si>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</si>
  <si>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</si>
  <si>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</si>
  <si>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</si>
  <si>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</si>
  <si>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</si>
  <si>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</si>
  <si>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</si>
  <si>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</si>
  <si>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</si>
  <si>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</si>
  <si>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</si>
  <si>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</si>
  <si>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</si>
  <si>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</si>
  <si>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</si>
  <si>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</si>
  <si>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</si>
  <si>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</si>
  <si>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</si>
  <si>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</si>
  <si>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</si>
  <si>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</si>
  <si>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</si>
  <si>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</si>
  <si>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</si>
  <si>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</si>
  <si>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</si>
  <si>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</si>
  <si>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</si>
  <si>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</si>
  <si>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</si>
  <si>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</si>
  <si>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</si>
  <si>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</si>
  <si>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</si>
  <si>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</si>
  <si>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</si>
  <si>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</si>
  <si>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</si>
  <si>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</si>
  <si>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</si>
  <si>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</si>
  <si>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</si>
  <si>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</si>
  <si>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</si>
  <si>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</si>
  <si>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</si>
  <si>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</si>
  <si>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</si>
  <si>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</si>
  <si>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</si>
  <si>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</si>
  <si>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</si>
  <si>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</si>
  <si>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</si>
  <si>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</si>
  <si>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</si>
  <si>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</si>
  <si>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</si>
  <si>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</si>
  <si>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</si>
  <si>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</si>
  <si>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</si>
  <si>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</si>
  <si>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</si>
  <si>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</si>
  <si>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</si>
  <si>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</si>
  <si>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</si>
  <si>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</si>
  <si>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</si>
  <si>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</si>
  <si>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</si>
  <si>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</si>
  <si>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</si>
  <si>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</si>
  <si>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</si>
  <si>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</si>
  <si>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</si>
  <si>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</si>
  <si>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</si>
  <si>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</si>
  <si>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</si>
  <si>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</si>
  <si>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</si>
  <si>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</si>
  <si>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</si>
  <si>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</si>
  <si>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</si>
  <si>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</si>
  <si>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</si>
  <si>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</si>
  <si>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</si>
  <si>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</si>
  <si>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</si>
  <si>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</si>
  <si>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</si>
  <si>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</si>
  <si>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</si>
  <si>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</si>
  <si>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</si>
  <si>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</si>
  <si>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</si>
  <si>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</si>
  <si>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</si>
  <si>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</si>
  <si>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</si>
  <si>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</si>
  <si>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</si>
  <si>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</si>
  <si>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</si>
  <si>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</si>
  <si>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</si>
  <si>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</si>
  <si>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</si>
  <si>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</si>
  <si>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</si>
  <si>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</si>
  <si>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</si>
  <si>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</si>
  <si>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</si>
  <si>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</si>
  <si>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</si>
  <si>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</si>
  <si>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</si>
  <si>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</si>
  <si>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</si>
  <si>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</si>
  <si>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</si>
  <si>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</si>
  <si>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</si>
  <si>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</si>
  <si>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</si>
  <si>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</si>
  <si>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</si>
  <si>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</si>
  <si>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</si>
  <si>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</si>
  <si>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</si>
  <si>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</si>
  <si>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</si>
  <si>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</si>
  <si>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</si>
  <si>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</si>
  <si>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</si>
  <si>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</si>
  <si>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</si>
  <si>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</si>
  <si>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</si>
  <si>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</si>
  <si>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</si>
  <si>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</si>
  <si>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</si>
  <si>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</si>
  <si>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</si>
  <si>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</si>
  <si>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</si>
  <si>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</si>
  <si>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</si>
  <si>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</si>
  <si>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</si>
  <si>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</si>
  <si>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</si>
  <si>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</si>
  <si>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</si>
  <si>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</si>
  <si>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</si>
  <si>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</si>
  <si>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</si>
  <si>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</si>
  <si>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</si>
  <si>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</si>
  <si>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</si>
  <si>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</si>
  <si>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</si>
  <si>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</si>
  <si>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</si>
  <si>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</si>
  <si>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</si>
  <si>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</si>
  <si>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</si>
  <si>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</si>
  <si>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</si>
  <si>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</si>
  <si>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</si>
  <si>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</si>
  <si>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</si>
  <si>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</si>
  <si>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</si>
  <si>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</si>
  <si>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</si>
  <si>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</si>
  <si>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</si>
  <si>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</si>
  <si>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</si>
  <si>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</si>
  <si>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</si>
  <si>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</si>
  <si>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</si>
  <si>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</si>
  <si>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</si>
  <si>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</si>
  <si>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</si>
  <si>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</si>
  <si>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</si>
  <si>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</si>
  <si>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</si>
  <si>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</si>
  <si>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</si>
  <si>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</si>
  <si>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</si>
  <si>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</si>
  <si>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</si>
  <si>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</si>
  <si>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</si>
  <si>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</si>
  <si>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</si>
  <si>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</si>
  <si>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</si>
  <si>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</si>
  <si>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</si>
  <si>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</si>
  <si>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</si>
  <si>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</si>
  <si>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</si>
  <si>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</si>
  <si>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</si>
  <si>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</si>
  <si>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</si>
  <si>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</si>
  <si>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</si>
  <si>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</si>
  <si>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</si>
  <si>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</si>
  <si>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</si>
  <si>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</si>
  <si>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</si>
  <si>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</si>
  <si>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</si>
  <si>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</si>
  <si>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</si>
  <si>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</si>
  <si>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</si>
  <si>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</si>
  <si>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</si>
  <si>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</si>
  <si>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</si>
  <si>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</si>
  <si>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</si>
  <si>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</si>
  <si>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</si>
  <si>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</si>
  <si>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</si>
  <si>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</si>
  <si>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</si>
  <si>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</si>
  <si>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</si>
  <si>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</si>
  <si>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</si>
  <si>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</si>
  <si>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</si>
  <si>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</si>
  <si>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</si>
  <si>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</si>
  <si>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</si>
  <si>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</si>
  <si>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</si>
  <si>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</si>
  <si>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</si>
  <si>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</si>
  <si>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</si>
  <si>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</si>
  <si>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</si>
  <si>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</si>
  <si>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</si>
  <si>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</si>
  <si>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</si>
  <si>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</si>
  <si>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</si>
  <si>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</si>
  <si>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</si>
  <si>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</si>
  <si>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</si>
  <si>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</si>
  <si>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</si>
  <si>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</si>
  <si>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</si>
  <si>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</si>
  <si>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</si>
  <si>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</si>
  <si>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</si>
  <si>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</si>
  <si>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</si>
  <si>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</si>
  <si>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</si>
  <si>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</si>
  <si>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</si>
  <si>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</si>
  <si>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</si>
  <si>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</si>
  <si>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</si>
  <si>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</si>
  <si>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</si>
  <si>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</si>
  <si>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</si>
  <si>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</si>
  <si>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</si>
  <si>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</si>
  <si>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</si>
  <si>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</si>
  <si>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</si>
  <si>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</si>
  <si>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</si>
  <si>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</si>
  <si>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</si>
  <si>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</si>
  <si>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</si>
  <si>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</si>
  <si>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</si>
  <si>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</si>
  <si>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</si>
  <si>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</si>
  <si>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</si>
  <si>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</si>
  <si>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</si>
  <si>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</si>
  <si>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</si>
  <si>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</si>
  <si>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</si>
  <si>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</si>
  <si>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</si>
  <si>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</si>
  <si>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</si>
  <si>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</si>
  <si>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</si>
  <si>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</si>
  <si>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</si>
  <si>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</si>
  <si>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</si>
  <si>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</si>
  <si>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</si>
  <si>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</si>
  <si>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</si>
  <si>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</si>
  <si>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</si>
  <si>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</si>
  <si>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</si>
  <si>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</si>
  <si>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</si>
  <si>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</si>
  <si>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</si>
  <si>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</si>
  <si>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</si>
  <si>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</si>
  <si>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</si>
  <si>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</si>
  <si>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</si>
  <si>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</si>
  <si>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</si>
  <si>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</si>
  <si>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</si>
  <si>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</si>
  <si>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</si>
  <si>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</si>
  <si>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</si>
  <si>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</si>
  <si>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</si>
  <si>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</si>
  <si>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</si>
  <si>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</si>
  <si>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</si>
  <si>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</si>
  <si>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</si>
  <si>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</si>
  <si>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</si>
  <si>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</si>
  <si>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</si>
  <si>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</si>
  <si>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</si>
  <si>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</si>
  <si>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</si>
  <si>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</si>
  <si>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</si>
  <si>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</si>
  <si>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</si>
  <si>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</si>
  <si>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</si>
  <si>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</si>
  <si>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</si>
  <si>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</si>
  <si>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</si>
  <si>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</si>
  <si>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</si>
  <si>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</si>
  <si>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</si>
  <si>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</si>
  <si>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</si>
  <si>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</si>
  <si>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</si>
  <si>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</si>
  <si>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</si>
  <si>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</si>
  <si>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</si>
  <si>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</si>
  <si>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</si>
  <si>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</si>
  <si>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</si>
  <si>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</si>
  <si>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</si>
  <si>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</si>
  <si>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</si>
  <si>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</si>
  <si>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</si>
  <si>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</si>
  <si>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</si>
  <si>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</si>
  <si>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</si>
  <si>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</si>
  <si>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</si>
  <si>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</si>
  <si>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</si>
  <si>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</si>
  <si>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</si>
  <si>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</si>
  <si>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</si>
  <si>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</si>
  <si>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</si>
  <si>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</si>
  <si>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</si>
  <si>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</si>
  <si>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</si>
  <si>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</si>
  <si>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</si>
  <si>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</si>
  <si>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</si>
  <si>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</si>
  <si>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</si>
  <si>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</si>
  <si>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</si>
  <si>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</si>
  <si>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</si>
  <si>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</si>
  <si>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</si>
  <si>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</si>
  <si>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</si>
  <si>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</si>
  <si>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</si>
  <si>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</si>
  <si>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</si>
  <si>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</si>
  <si>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</si>
  <si>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</si>
  <si>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</si>
  <si>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</si>
  <si>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</si>
  <si>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</si>
  <si>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</si>
  <si>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</si>
  <si>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</si>
  <si>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</si>
  <si>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</si>
  <si>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</si>
  <si>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</si>
  <si>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</si>
  <si>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</si>
  <si>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</si>
  <si>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</si>
  <si>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</si>
  <si>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</si>
  <si>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</si>
  <si>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</si>
  <si>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</si>
  <si>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</si>
  <si>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</si>
  <si>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</si>
  <si>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</si>
  <si>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</si>
  <si>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</si>
  <si>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</si>
  <si>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</si>
  <si>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</si>
  <si>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</si>
  <si>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</si>
  <si>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</si>
  <si>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</si>
  <si>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</si>
  <si>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</si>
  <si>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</si>
  <si>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</si>
  <si>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</si>
  <si>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</si>
  <si>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</si>
  <si>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</si>
  <si>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</si>
  <si>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</si>
  <si>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</si>
  <si>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</si>
  <si>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</si>
  <si>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</si>
  <si>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</si>
  <si>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</si>
  <si>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</si>
  <si>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</si>
  <si>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</si>
  <si>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</si>
  <si>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</si>
  <si>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</si>
  <si>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</si>
  <si>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</si>
  <si>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</si>
  <si>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</si>
  <si>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</si>
  <si>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</si>
  <si>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</si>
  <si>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</si>
  <si>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</si>
  <si>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</si>
  <si>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</si>
  <si>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</si>
  <si>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</si>
  <si>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</si>
  <si>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</si>
  <si>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</si>
  <si>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</si>
  <si>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</si>
  <si>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</si>
  <si>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</si>
  <si>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</si>
  <si>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</si>
  <si>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</si>
  <si>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</si>
  <si>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</si>
  <si>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</si>
  <si>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</si>
  <si>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</si>
  <si>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</si>
  <si>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</si>
  <si>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</si>
  <si>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</si>
  <si>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</si>
  <si>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</si>
  <si>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</si>
  <si>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</si>
  <si>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</si>
  <si>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</si>
  <si>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</si>
  <si>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</si>
  <si>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</si>
  <si>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</si>
  <si>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</si>
  <si>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</si>
  <si>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</si>
  <si>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</si>
  <si>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</si>
  <si>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</si>
  <si>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</si>
  <si>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</si>
  <si>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</si>
  <si>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</si>
  <si>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</si>
  <si>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</si>
  <si>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</si>
  <si>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</si>
  <si>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</si>
  <si>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</si>
  <si>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</si>
  <si>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</si>
  <si>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</si>
  <si>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</si>
  <si>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</si>
  <si>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</si>
  <si>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</si>
  <si>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</si>
  <si>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</si>
  <si>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</si>
  <si>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</si>
  <si>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</si>
  <si>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</si>
  <si>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</si>
  <si>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</si>
  <si>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</si>
  <si>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</si>
  <si>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</si>
  <si>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</si>
  <si>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</si>
  <si>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</si>
  <si>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</si>
  <si>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</si>
  <si>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</si>
  <si>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</si>
  <si>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</si>
  <si>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</si>
  <si>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</si>
  <si>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</si>
  <si>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</si>
  <si>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</si>
  <si>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</si>
  <si>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</si>
  <si>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</si>
  <si>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</si>
  <si>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</si>
  <si>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</si>
  <si>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</si>
  <si>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</si>
  <si>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</si>
  <si>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</si>
  <si>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</si>
  <si>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</si>
  <si>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</si>
  <si>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</si>
  <si>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</si>
  <si>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</si>
  <si>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</si>
  <si>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</si>
  <si>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</si>
  <si>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</si>
  <si>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</si>
  <si>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</si>
  <si>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</si>
  <si>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</si>
  <si>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</si>
  <si>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</si>
  <si>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</si>
  <si>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</si>
  <si>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</si>
  <si>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</si>
  <si>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</si>
  <si>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</si>
  <si>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</si>
  <si>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</si>
  <si>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</si>
  <si>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</si>
  <si>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</si>
  <si>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</si>
  <si>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</si>
  <si>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</si>
  <si>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</si>
  <si>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</si>
  <si>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</si>
  <si>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</si>
  <si>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</si>
  <si>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</si>
  <si>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</si>
  <si>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</si>
  <si>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</si>
  <si>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</si>
  <si>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</si>
  <si>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</si>
  <si>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</si>
  <si>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</si>
  <si>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</si>
  <si>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</si>
  <si>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</si>
  <si>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</si>
  <si>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</si>
  <si>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</si>
  <si>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</si>
  <si>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</si>
  <si>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</si>
  <si>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</si>
  <si>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</si>
  <si>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</si>
  <si>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</si>
  <si>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</si>
  <si>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</si>
  <si>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</si>
  <si>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</si>
  <si>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</si>
  <si>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</si>
  <si>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</si>
  <si>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</si>
  <si>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</si>
  <si>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</si>
  <si>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</si>
  <si>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</si>
  <si>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</si>
  <si>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</si>
  <si>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</si>
  <si>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</si>
  <si>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</si>
  <si>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</si>
  <si>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</si>
  <si>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</si>
  <si>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</si>
  <si>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</si>
  <si>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</si>
  <si>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</si>
  <si>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</si>
  <si>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</si>
  <si>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</si>
  <si>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</si>
  <si>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</si>
  <si>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</si>
  <si>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</si>
  <si>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</si>
  <si>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</si>
  <si>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</si>
  <si>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</si>
  <si>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</si>
  <si>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</si>
  <si>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</si>
  <si>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</si>
  <si>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</si>
  <si>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</si>
  <si>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</si>
  <si>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</si>
  <si>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</si>
  <si>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</si>
  <si>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</si>
  <si>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</si>
  <si>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</si>
  <si>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</si>
  <si>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</si>
  <si>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</si>
  <si>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</si>
  <si>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</si>
  <si>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</si>
  <si>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</si>
  <si>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</si>
  <si>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</si>
  <si>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</si>
  <si>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</si>
  <si>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</si>
  <si>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</si>
  <si>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</si>
  <si>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</si>
  <si>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</si>
  <si>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</si>
  <si>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</si>
  <si>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</si>
  <si>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</si>
  <si>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</si>
  <si>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</si>
  <si>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</si>
  <si>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</si>
  <si>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</si>
  <si>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</si>
  <si>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</si>
  <si>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</si>
  <si>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</si>
  <si>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</si>
  <si>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</si>
  <si>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</si>
  <si>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</si>
  <si>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</si>
  <si>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</si>
  <si>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</si>
  <si>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</si>
  <si>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</si>
  <si>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</si>
  <si>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</si>
  <si>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</si>
  <si>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</si>
  <si>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</si>
  <si>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</si>
  <si>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</si>
  <si>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</si>
  <si>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</si>
  <si>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</si>
  <si>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</si>
  <si>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</si>
  <si>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</si>
  <si>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</si>
  <si>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</si>
  <si>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</si>
  <si>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</si>
  <si>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</si>
  <si>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</si>
  <si>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</si>
  <si>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</si>
  <si>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</si>
  <si>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</si>
  <si>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</si>
  <si>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</si>
  <si>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</si>
  <si>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</si>
  <si>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</si>
  <si>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</si>
  <si>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</si>
  <si>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</si>
  <si>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</si>
  <si>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</si>
  <si>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</si>
  <si>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</si>
  <si>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</si>
  <si>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</si>
  <si>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</si>
  <si>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</si>
  <si>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</si>
  <si>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</si>
  <si>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</si>
  <si>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</si>
  <si>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</si>
  <si>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</si>
  <si>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</si>
  <si>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</si>
  <si>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</si>
  <si>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</si>
  <si>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</si>
  <si>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</si>
  <si>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</si>
  <si>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</si>
  <si>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</si>
  <si>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</si>
  <si>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</si>
  <si>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</si>
  <si>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</si>
  <si>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</si>
  <si>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</si>
  <si>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</si>
  <si>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</si>
  <si>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</si>
  <si>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</si>
  <si>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</si>
  <si>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</si>
  <si>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</si>
  <si>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</si>
  <si>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</si>
  <si>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</si>
  <si>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</si>
  <si>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</si>
  <si>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</si>
  <si>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</si>
  <si>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</si>
  <si>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</si>
  <si>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</si>
  <si>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</si>
  <si>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</si>
  <si>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</si>
  <si>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</si>
  <si>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</si>
  <si>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</si>
  <si>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</si>
  <si>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</si>
  <si>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</si>
  <si>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</si>
  <si>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</si>
  <si>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</si>
  <si>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</si>
  <si>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</si>
  <si>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</si>
  <si>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</si>
  <si>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</si>
  <si>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</si>
  <si>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</si>
  <si>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</si>
  <si>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</si>
  <si>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</si>
  <si>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</si>
  <si>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</si>
  <si>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</si>
  <si>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</si>
  <si>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</si>
  <si>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</si>
  <si>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</si>
  <si>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</si>
  <si>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</si>
  <si>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</si>
  <si>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</si>
  <si>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</si>
  <si>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</si>
  <si>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</si>
  <si>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</si>
  <si>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</si>
  <si>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</si>
  <si>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</si>
  <si>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</si>
  <si>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</si>
  <si>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</si>
  <si>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</si>
  <si>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</si>
  <si>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</si>
  <si>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</si>
  <si>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</si>
  <si>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</si>
  <si>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</si>
  <si>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</si>
  <si>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</si>
  <si>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</si>
  <si>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</si>
  <si>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</si>
  <si>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</si>
  <si>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</si>
  <si>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</si>
  <si>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</si>
  <si>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</si>
  <si>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</si>
  <si>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</si>
  <si>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</si>
  <si>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</si>
  <si>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</si>
  <si>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</si>
  <si>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</si>
  <si>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</si>
  <si>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</si>
  <si>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</si>
  <si>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</si>
  <si>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</si>
  <si>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</si>
  <si>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</si>
  <si>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</si>
  <si>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</si>
  <si>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</si>
  <si>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</si>
  <si>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</si>
  <si>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</si>
  <si>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</si>
  <si>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</si>
  <si>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</si>
  <si>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</si>
  <si>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</si>
  <si>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</si>
  <si>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</si>
  <si>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</si>
  <si>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</si>
  <si>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</si>
  <si>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</si>
  <si>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</si>
  <si>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</si>
  <si>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</si>
  <si>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</si>
  <si>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</si>
  <si>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</si>
  <si>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</si>
  <si>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</si>
  <si>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</si>
  <si>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</si>
  <si>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</si>
  <si>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</si>
  <si>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</si>
  <si>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</si>
  <si>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</si>
  <si>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</si>
  <si>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</si>
  <si>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</si>
  <si>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</si>
  <si>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</si>
  <si>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</si>
  <si>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</si>
  <si>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</si>
  <si>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</si>
  <si>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</si>
  <si>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</si>
  <si>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</si>
  <si>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</si>
  <si>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</si>
  <si>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</si>
  <si>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</si>
  <si>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</si>
  <si>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</si>
  <si>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</si>
  <si>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</si>
  <si>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</si>
  <si>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</si>
  <si>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</si>
  <si>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</si>
  <si>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</si>
  <si>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</si>
  <si>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</si>
  <si>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</si>
  <si>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</si>
  <si>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</si>
  <si>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</si>
  <si>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</si>
  <si>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</si>
  <si>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</si>
  <si>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</si>
  <si>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</si>
  <si>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</si>
  <si>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</si>
  <si>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</si>
  <si>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</si>
  <si>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</si>
  <si>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</si>
  <si>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</si>
  <si>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</si>
  <si>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</si>
  <si>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</si>
  <si>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</si>
  <si>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</si>
  <si>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</si>
  <si>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</si>
  <si>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</si>
  <si>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</si>
  <si>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</si>
  <si>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</si>
  <si>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</si>
  <si>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</si>
  <si>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</si>
  <si>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</si>
  <si>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</si>
  <si>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</si>
  <si>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</si>
  <si>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</si>
  <si>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</si>
  <si>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</si>
  <si>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</si>
  <si>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</si>
  <si>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</si>
  <si>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</si>
  <si>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</si>
  <si>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</si>
  <si>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</si>
  <si>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</si>
  <si>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</si>
  <si>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</si>
  <si>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</si>
  <si>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</si>
  <si>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</si>
  <si>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</si>
  <si>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</si>
  <si>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</si>
  <si>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</si>
  <si>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</si>
  <si>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</si>
  <si>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</si>
  <si>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</si>
  <si>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</si>
  <si>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</si>
  <si>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</si>
  <si>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</si>
  <si>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</si>
  <si>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</si>
  <si>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</si>
  <si>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</si>
  <si>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</si>
  <si>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</si>
  <si>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</si>
  <si>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</si>
  <si>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</si>
  <si>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</si>
  <si>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</si>
  <si>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</si>
  <si>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</si>
  <si>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</si>
  <si>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</si>
  <si>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</si>
  <si>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</si>
  <si>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</si>
  <si>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</si>
  <si>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</si>
  <si>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</si>
  <si>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</si>
  <si>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</si>
  <si>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</si>
  <si>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</si>
  <si>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</si>
  <si>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</si>
  <si>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</si>
  <si>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</si>
  <si>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</si>
  <si>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</si>
  <si>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</si>
  <si>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</si>
  <si>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</si>
  <si>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</si>
  <si>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</si>
  <si>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</si>
  <si>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</si>
  <si>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</si>
  <si>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</si>
  <si>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</si>
  <si>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</si>
  <si>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</si>
  <si>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</si>
  <si>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</si>
  <si>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</si>
  <si>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</si>
  <si>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</si>
  <si>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</si>
  <si>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</si>
  <si>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</si>
  <si>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</si>
  <si>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</si>
  <si>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</si>
  <si>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</si>
  <si>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</si>
  <si>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</si>
  <si>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</si>
  <si>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</si>
  <si>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</si>
  <si>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</si>
  <si>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</si>
  <si>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</si>
  <si>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</si>
  <si>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</si>
  <si>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</si>
  <si>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</si>
  <si>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</si>
  <si>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</si>
  <si>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</si>
  <si>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</si>
  <si>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</si>
  <si>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</si>
  <si>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</si>
  <si>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</si>
  <si>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</si>
  <si>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</si>
  <si>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</si>
  <si>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</si>
  <si>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</si>
  <si>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</si>
  <si>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</si>
  <si>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</si>
  <si>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</si>
  <si>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</si>
  <si>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</si>
  <si>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</si>
  <si>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</si>
  <si>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</si>
  <si>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</si>
  <si>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</si>
  <si>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</si>
  <si>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</si>
  <si>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</si>
  <si>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</si>
  <si>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</si>
  <si>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</si>
  <si>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</si>
  <si>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</si>
  <si>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</si>
  <si>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</si>
  <si>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</si>
  <si>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</si>
  <si>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</si>
  <si>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</si>
  <si>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</si>
  <si>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</si>
  <si>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</si>
  <si>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</si>
  <si>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</si>
  <si>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</si>
  <si>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</si>
  <si>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</si>
  <si>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</si>
  <si>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</si>
  <si>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</si>
  <si>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</si>
  <si>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</si>
  <si>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</si>
  <si>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</si>
  <si>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</si>
  <si>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</si>
  <si>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</si>
  <si>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</si>
  <si>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</si>
  <si>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</si>
  <si>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</si>
  <si>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</si>
  <si>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</si>
  <si>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</si>
  <si>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</si>
  <si>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</si>
  <si>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</si>
  <si>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</si>
  <si>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</si>
  <si>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</si>
  <si>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</si>
  <si>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</si>
  <si>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</si>
  <si>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</si>
  <si>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</si>
  <si>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</si>
  <si>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</si>
  <si>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</si>
  <si>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</si>
  <si>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</si>
  <si>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</si>
  <si>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</si>
  <si>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</si>
  <si>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</si>
  <si>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</si>
  <si>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</si>
  <si>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</si>
  <si>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</si>
  <si>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</si>
  <si>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</si>
  <si>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</si>
  <si>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</si>
  <si>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</si>
  <si>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</si>
  <si>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</si>
  <si>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</si>
  <si>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</si>
  <si>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</si>
  <si>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</si>
  <si>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</si>
  <si>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</si>
  <si>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</si>
  <si>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</si>
  <si>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</si>
  <si>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</si>
  <si>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</si>
  <si>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</si>
  <si>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</si>
  <si>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</si>
  <si>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</si>
  <si>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</si>
  <si>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</si>
  <si>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</si>
  <si>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</si>
  <si>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</si>
  <si>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</si>
  <si>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</si>
  <si>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</si>
  <si>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</si>
  <si>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</si>
  <si>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</si>
  <si>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</si>
  <si>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</si>
  <si>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</si>
  <si>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</si>
  <si>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</si>
  <si>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</si>
  <si>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</si>
  <si>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</si>
  <si>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</si>
  <si>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</si>
  <si>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</si>
  <si>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</si>
  <si>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</si>
  <si>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</si>
  <si>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</si>
  <si>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</si>
  <si>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</si>
  <si>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</si>
  <si>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</si>
  <si>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</si>
  <si>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</si>
  <si>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</si>
  <si>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</si>
  <si>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</si>
  <si>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</si>
  <si>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</si>
  <si>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</si>
  <si>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</si>
  <si>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</si>
  <si>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</si>
  <si>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</si>
  <si>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</si>
  <si>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</si>
  <si>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</si>
  <si>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</si>
  <si>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</si>
  <si>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</si>
  <si>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</si>
  <si>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</si>
  <si>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</si>
  <si>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</si>
  <si>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</si>
  <si>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</si>
  <si>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</si>
  <si>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</si>
  <si>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</si>
  <si>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</si>
  <si>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</si>
  <si>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</si>
  <si>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</si>
  <si>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</si>
  <si>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</si>
  <si>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</si>
  <si>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</si>
  <si>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</si>
  <si>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</si>
  <si>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</si>
  <si>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</si>
  <si>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</si>
  <si>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</si>
  <si>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</si>
  <si>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</si>
  <si>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</si>
  <si>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</si>
  <si>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</si>
  <si>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</si>
  <si>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</si>
  <si>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</si>
  <si>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</si>
  <si>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</si>
  <si>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</si>
  <si>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</si>
  <si>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</si>
  <si>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</si>
  <si>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</si>
  <si>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</si>
  <si>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</si>
  <si>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</si>
  <si>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</si>
  <si>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</si>
  <si>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</si>
  <si>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</si>
  <si>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</si>
  <si>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</si>
  <si>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</si>
  <si>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</si>
  <si>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</si>
  <si>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</si>
  <si>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</si>
  <si>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</si>
  <si>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</si>
  <si>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</si>
  <si>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</si>
  <si>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</si>
  <si>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</si>
  <si>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</si>
  <si>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</si>
  <si>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</si>
  <si>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</si>
  <si>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</si>
  <si>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</si>
  <si>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</si>
  <si>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</si>
  <si>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</si>
  <si>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</si>
  <si>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</si>
  <si>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</si>
  <si>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</si>
  <si>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</si>
  <si>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</si>
  <si>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</si>
  <si>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</si>
  <si>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</si>
  <si>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</si>
  <si>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</si>
  <si>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</si>
  <si>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</si>
  <si>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</si>
  <si>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</si>
  <si>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</si>
  <si>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</si>
  <si>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</si>
  <si>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</si>
  <si>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</si>
  <si>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</si>
  <si>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</si>
  <si>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</si>
  <si>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</si>
  <si>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</si>
  <si>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</si>
  <si>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</si>
  <si>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</si>
  <si>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</si>
  <si>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</si>
  <si>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</si>
  <si>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</si>
  <si>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</si>
  <si>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</si>
  <si>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</si>
  <si>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</si>
  <si>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</si>
  <si>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</si>
  <si>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</si>
  <si>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</si>
  <si>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</si>
  <si>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</si>
  <si>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</si>
  <si>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</si>
  <si>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</si>
  <si>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</si>
  <si>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</si>
  <si>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</si>
  <si>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</si>
  <si>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</si>
  <si>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</si>
  <si>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</si>
  <si>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</si>
  <si>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</si>
  <si>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</si>
  <si>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</si>
  <si>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</si>
  <si>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</si>
  <si>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</si>
  <si>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</si>
  <si>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</si>
  <si>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</si>
  <si>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</si>
  <si>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</si>
  <si>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</si>
  <si>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</si>
  <si>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</si>
  <si>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</si>
  <si>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</si>
  <si>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</si>
  <si>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</si>
  <si>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</si>
  <si>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</si>
  <si>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</si>
  <si>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</si>
  <si>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</si>
  <si>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</si>
  <si>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</si>
  <si>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</si>
  <si>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</si>
  <si>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</si>
  <si>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</si>
  <si>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</si>
  <si>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</si>
  <si>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</si>
  <si>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</si>
  <si>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</si>
  <si>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</si>
  <si>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</si>
  <si>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</si>
  <si>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</si>
  <si>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</si>
  <si>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</si>
  <si>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</si>
  <si>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</si>
  <si>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</si>
  <si>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</si>
  <si>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</si>
  <si>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</si>
  <si>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</si>
  <si>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</si>
  <si>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</si>
  <si>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</si>
  <si>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</si>
  <si>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</si>
  <si>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</si>
  <si>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</si>
  <si>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</si>
  <si>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</si>
  <si>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</si>
  <si>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</si>
  <si>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</si>
  <si>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</si>
  <si>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</si>
  <si>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</si>
  <si>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</si>
  <si>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</si>
  <si>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</si>
  <si>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</si>
  <si>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</si>
  <si>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</si>
  <si>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</si>
  <si>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</si>
  <si>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</si>
  <si>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</si>
  <si>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</si>
  <si>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</si>
  <si>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</si>
  <si>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</si>
  <si>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</si>
  <si>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</si>
  <si>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</si>
  <si>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</si>
  <si>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</si>
  <si>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</si>
  <si>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</si>
  <si>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</si>
  <si>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</si>
  <si>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</si>
  <si>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</si>
  <si>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</si>
  <si>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</si>
  <si>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</si>
  <si>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</si>
  <si>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</si>
  <si>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</si>
  <si>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</si>
  <si>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</si>
  <si>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</si>
  <si>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</si>
  <si>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</si>
  <si>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</si>
  <si>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</si>
  <si>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</si>
  <si>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</si>
  <si>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</si>
  <si>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</si>
  <si>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</si>
  <si>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</si>
  <si>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</si>
  <si>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</si>
  <si>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</si>
  <si>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</si>
  <si>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</si>
  <si>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</si>
  <si>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</si>
  <si>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</si>
  <si>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</si>
  <si>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</si>
  <si>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</si>
  <si>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</si>
  <si>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</si>
  <si>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</si>
  <si>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</si>
  <si>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</si>
  <si>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</si>
  <si>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</si>
  <si>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</si>
  <si>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</si>
  <si>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</si>
  <si>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</si>
  <si>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</si>
  <si>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</si>
  <si>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</si>
  <si>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</si>
  <si>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</si>
  <si>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</si>
  <si>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</si>
  <si>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</si>
  <si>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</si>
  <si>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</si>
  <si>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</si>
  <si>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</si>
  <si>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</si>
  <si>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</si>
  <si>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</si>
  <si>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</si>
  <si>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</si>
  <si>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</si>
  <si>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</si>
  <si>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</si>
  <si>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</si>
  <si>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</si>
  <si>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</si>
  <si>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</si>
  <si>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</si>
  <si>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</si>
  <si>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</si>
  <si>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</si>
  <si>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</si>
  <si>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</si>
  <si>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</si>
  <si>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</si>
  <si>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</si>
  <si>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</si>
  <si>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</si>
  <si>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</si>
  <si>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</si>
  <si>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</si>
  <si>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</si>
  <si>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</si>
  <si>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</si>
  <si>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</si>
  <si>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</si>
  <si>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</si>
  <si>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</si>
  <si>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</si>
  <si>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</si>
  <si>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</si>
  <si>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</si>
  <si>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</si>
  <si>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</si>
  <si>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</si>
  <si>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</si>
  <si>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</si>
  <si>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</si>
  <si>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</si>
  <si>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</si>
  <si>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</si>
  <si>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</si>
  <si>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</si>
  <si>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</si>
  <si>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</si>
  <si>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</si>
  <si>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</si>
  <si>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</si>
  <si>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</si>
  <si>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</si>
  <si>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</si>
  <si>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</si>
  <si>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</si>
  <si>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</si>
  <si>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</si>
  <si>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</si>
  <si>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</si>
  <si>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</si>
  <si>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</si>
  <si>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</si>
  <si>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</si>
  <si>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</si>
  <si>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</si>
  <si>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</si>
  <si>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</si>
  <si>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</si>
  <si>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</si>
  <si>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</si>
  <si>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</si>
  <si>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</si>
  <si>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</si>
  <si>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</si>
  <si>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</si>
  <si>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</si>
  <si>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</si>
  <si>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</si>
  <si>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</si>
  <si>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</si>
  <si>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</si>
  <si>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</si>
  <si>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</si>
  <si>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</si>
  <si>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</si>
  <si>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</si>
  <si>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</si>
  <si>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</si>
  <si>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</si>
  <si>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</si>
  <si>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</si>
  <si>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</si>
  <si>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</si>
  <si>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</si>
  <si>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</si>
  <si>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</si>
  <si>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</si>
  <si>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</si>
  <si>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</si>
  <si>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</si>
  <si>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</si>
  <si>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</si>
  <si>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</si>
  <si>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</si>
  <si>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</si>
  <si>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</si>
  <si>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</si>
  <si>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</si>
  <si>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</si>
  <si>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</si>
  <si>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</si>
  <si>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</si>
  <si>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</si>
  <si>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</si>
  <si>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</si>
  <si>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</si>
  <si>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</si>
  <si>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</si>
  <si>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</si>
  <si>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</si>
  <si>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</si>
  <si>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</si>
  <si>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</si>
  <si>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</si>
  <si>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</si>
  <si>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</si>
  <si>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</si>
  <si>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</si>
  <si>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</si>
  <si>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</si>
  <si>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</si>
  <si>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</si>
  <si>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</si>
  <si>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</si>
  <si>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</si>
  <si>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</si>
  <si>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</si>
  <si>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</si>
  <si>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</si>
  <si>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</si>
  <si>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</si>
  <si>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</si>
  <si>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</si>
  <si>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</si>
  <si>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</si>
  <si>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</si>
  <si>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</si>
  <si>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</si>
  <si>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</si>
  <si>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</si>
  <si>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</si>
  <si>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</si>
  <si>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</si>
  <si>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</si>
  <si>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</si>
  <si>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</si>
  <si>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</si>
  <si>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</si>
  <si>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</si>
  <si>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</si>
  <si>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</si>
  <si>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</si>
  <si>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</si>
  <si>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</si>
  <si>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</si>
  <si>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</si>
  <si>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</si>
  <si>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</si>
  <si>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</si>
  <si>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</si>
  <si>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</si>
  <si>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</si>
  <si>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</si>
  <si>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</si>
  <si>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</si>
  <si>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</si>
  <si>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</si>
  <si>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</si>
  <si>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</si>
  <si>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</si>
  <si>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</si>
  <si>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</si>
  <si>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</si>
  <si>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</si>
  <si>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</si>
  <si>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</si>
  <si>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</si>
  <si>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</si>
  <si>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</si>
  <si>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</si>
  <si>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</si>
  <si>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</si>
  <si>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</si>
  <si>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</si>
  <si>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</si>
  <si>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</si>
  <si>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</si>
  <si>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</si>
  <si>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</si>
  <si>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</si>
  <si>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</si>
  <si>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</si>
  <si>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</si>
  <si>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</si>
  <si>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</si>
  <si>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</si>
  <si>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</si>
  <si>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</si>
  <si>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</si>
  <si>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</si>
  <si>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</si>
  <si>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</si>
  <si>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</si>
  <si>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</si>
  <si>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</si>
  <si>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</si>
  <si>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</si>
  <si>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</si>
  <si>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</si>
  <si>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</si>
  <si>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</si>
  <si>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</si>
  <si>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</si>
  <si>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</si>
  <si>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</si>
  <si>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</si>
  <si>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</si>
  <si>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</si>
  <si>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</si>
  <si>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</si>
  <si>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</si>
  <si>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</si>
  <si>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</si>
  <si>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</si>
  <si>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</si>
  <si>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</si>
  <si>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</si>
  <si>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</si>
  <si>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</si>
  <si>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</si>
  <si>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</si>
  <si>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</si>
  <si>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</si>
  <si>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</si>
  <si>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</si>
  <si>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</si>
  <si>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</si>
  <si>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</si>
  <si>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</si>
  <si>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</si>
  <si>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</si>
  <si>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</si>
  <si>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</si>
  <si>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</si>
  <si>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</si>
  <si>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</si>
  <si>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</si>
  <si>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</si>
  <si>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</si>
  <si>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</si>
  <si>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</si>
  <si>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</si>
  <si>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</si>
  <si>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</si>
  <si>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</si>
  <si>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</si>
  <si>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</si>
  <si>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</si>
  <si>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</si>
  <si>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</si>
  <si>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</si>
  <si>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</si>
  <si>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</si>
  <si>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</si>
  <si>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</si>
  <si>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</si>
  <si>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</si>
  <si>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</si>
  <si>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</si>
  <si>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</si>
  <si>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</si>
  <si>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</si>
  <si>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</si>
  <si>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</si>
  <si>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</si>
  <si>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</si>
  <si>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</si>
  <si>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</si>
  <si>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</si>
  <si>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</si>
  <si>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</si>
  <si>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</si>
  <si>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</si>
  <si>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</si>
  <si>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</si>
  <si>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</si>
  <si>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</si>
  <si>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</si>
  <si>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</si>
  <si>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</si>
  <si>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</si>
  <si>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</si>
  <si>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</si>
  <si>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</si>
  <si>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</si>
  <si>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</si>
  <si>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</si>
  <si>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</si>
  <si>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</si>
  <si>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</si>
  <si>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</si>
  <si>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</si>
  <si>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</si>
  <si>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</si>
  <si>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</si>
  <si>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</si>
  <si>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</si>
  <si>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</si>
  <si>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</si>
  <si>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</si>
  <si>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</si>
  <si>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</si>
  <si>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</si>
  <si>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</si>
  <si>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</si>
  <si>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</si>
  <si>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</si>
  <si>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</si>
  <si>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</si>
  <si>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</si>
  <si>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</si>
  <si>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</si>
  <si>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</si>
  <si>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</si>
  <si>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</si>
  <si>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</si>
  <si>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</si>
  <si>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</si>
  <si>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</si>
  <si>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</si>
  <si>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</si>
  <si>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</si>
  <si>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</si>
  <si>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</si>
  <si>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</si>
  <si>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</si>
  <si>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</si>
  <si>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</si>
  <si>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</si>
  <si>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</si>
  <si>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</si>
  <si>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</si>
  <si>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</si>
  <si>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</si>
  <si>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</si>
  <si>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</si>
  <si>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</si>
  <si>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</si>
  <si>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</si>
  <si>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</si>
  <si>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</si>
  <si>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</si>
  <si>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</si>
  <si>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</si>
  <si>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</si>
  <si>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</si>
  <si>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</si>
  <si>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</si>
  <si>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</si>
  <si>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</si>
  <si>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</si>
  <si>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</si>
  <si>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</si>
  <si>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</si>
  <si>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</si>
  <si>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</si>
  <si>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</si>
  <si>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</si>
  <si>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</si>
  <si>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</si>
  <si>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</si>
  <si>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</si>
  <si>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</si>
  <si>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</si>
  <si>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</si>
  <si>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</si>
  <si>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</si>
  <si>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</si>
  <si>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</si>
  <si>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</si>
  <si>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</si>
  <si>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</si>
  <si>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</si>
  <si>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</si>
  <si>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</si>
  <si>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</si>
  <si>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</si>
  <si>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</si>
  <si>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</si>
  <si>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</si>
  <si>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</si>
  <si>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</si>
  <si>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</si>
  <si>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</si>
  <si>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</si>
  <si>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</si>
  <si>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</si>
  <si>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</si>
  <si>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</si>
  <si>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</si>
  <si>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</si>
  <si>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</si>
  <si>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</si>
  <si>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</si>
  <si>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</si>
  <si>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</si>
  <si>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</si>
  <si>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</si>
  <si>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</si>
  <si>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</si>
  <si>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</si>
  <si>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</si>
  <si>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</si>
  <si>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</si>
  <si>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</si>
  <si>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</si>
  <si>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</si>
  <si>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</si>
  <si>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</si>
  <si>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</si>
  <si>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</si>
  <si>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</si>
  <si>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</si>
  <si>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</si>
  <si>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</si>
  <si>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</si>
  <si>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</si>
  <si>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</si>
  <si>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</si>
  <si>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</si>
  <si>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</si>
  <si>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</si>
  <si>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</si>
  <si>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</si>
  <si>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</si>
  <si>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</si>
  <si>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</si>
  <si>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</si>
  <si>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</si>
  <si>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</si>
  <si>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</si>
  <si>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</si>
  <si>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</si>
  <si>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</si>
  <si>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</si>
  <si>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</si>
  <si>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</si>
  <si>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</si>
  <si>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</si>
  <si>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</si>
  <si>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</si>
  <si>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</si>
  <si>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</si>
  <si>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</si>
  <si>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</si>
  <si>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</si>
  <si>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</si>
  <si>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</si>
  <si>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</si>
  <si>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</si>
  <si>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</si>
  <si>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</si>
  <si>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</si>
  <si>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</si>
  <si>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</si>
  <si>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</si>
  <si>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</si>
  <si>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</si>
  <si>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</si>
  <si>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</si>
  <si>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</si>
  <si>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</si>
  <si>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</si>
  <si>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</si>
  <si>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</si>
  <si>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</si>
  <si>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</si>
  <si>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</si>
  <si>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</si>
  <si>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</si>
  <si>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</si>
  <si>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</si>
  <si>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</si>
  <si>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</si>
  <si>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</si>
  <si>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</si>
  <si>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</si>
  <si>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</si>
  <si>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</si>
  <si>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</si>
  <si>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</si>
  <si>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</si>
  <si>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</si>
  <si>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</si>
  <si>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</si>
  <si>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</si>
  <si>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</si>
  <si>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</si>
  <si>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</si>
  <si>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</si>
  <si>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</si>
  <si>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</si>
  <si>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</si>
  <si>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</si>
  <si>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</si>
  <si>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</si>
  <si>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</si>
  <si>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</si>
  <si>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</si>
  <si>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</si>
  <si>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</si>
  <si>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</si>
  <si>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</si>
  <si>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</si>
  <si>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</si>
  <si>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</si>
  <si>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</si>
  <si>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</si>
  <si>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</si>
  <si>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</si>
  <si>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</si>
  <si>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</si>
  <si>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</si>
  <si>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</si>
  <si>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</si>
  <si>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</si>
  <si>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</si>
  <si>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</si>
  <si>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</si>
  <si>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</si>
  <si>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</si>
  <si>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</si>
  <si>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</si>
  <si>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</si>
  <si>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</si>
  <si>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</si>
  <si>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</si>
  <si>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</si>
  <si>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</si>
  <si>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</si>
  <si>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</si>
  <si>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</si>
  <si>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</si>
  <si>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</si>
  <si>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</si>
  <si>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</si>
  <si>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</si>
  <si>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</si>
  <si>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</si>
  <si>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</si>
  <si>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</si>
  <si>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</si>
  <si>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</si>
  <si>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</si>
  <si>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</si>
  <si>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</si>
  <si>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</si>
  <si>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</si>
  <si>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</si>
  <si>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</si>
  <si>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</si>
  <si>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</si>
  <si>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</si>
  <si>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</si>
  <si>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</si>
  <si>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</si>
  <si>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</si>
  <si>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</si>
  <si>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</si>
  <si>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</si>
  <si>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</si>
  <si>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</si>
  <si>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</si>
  <si>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</si>
  <si>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</si>
  <si>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</si>
  <si>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</si>
  <si>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</si>
  <si>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</si>
  <si>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</si>
  <si>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</si>
  <si>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</si>
  <si>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</si>
  <si>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</si>
  <si>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</si>
  <si>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</si>
  <si>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</si>
  <si>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</si>
  <si>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</si>
  <si>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</si>
  <si>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</si>
  <si>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</si>
  <si>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</si>
  <si>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</si>
  <si>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</si>
  <si>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</si>
  <si>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</si>
  <si>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</si>
  <si>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</si>
  <si>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</si>
  <si>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</si>
  <si>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</si>
  <si>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</si>
  <si>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</si>
  <si>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</si>
  <si>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</si>
  <si>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</si>
  <si>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</si>
  <si>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</si>
  <si>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</si>
  <si>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</si>
  <si>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</si>
  <si>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</si>
  <si>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</si>
  <si>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</si>
  <si>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</si>
  <si>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</si>
  <si>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</si>
  <si>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</si>
  <si>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</si>
  <si>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</si>
  <si>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</si>
  <si>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</si>
  <si>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</si>
  <si>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</si>
  <si>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</si>
  <si>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</si>
  <si>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</si>
  <si>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</si>
  <si>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</si>
  <si>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</si>
  <si>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</si>
  <si>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</si>
  <si>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</si>
  <si>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</si>
  <si>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</si>
  <si>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</si>
  <si>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</si>
  <si>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</si>
  <si>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</si>
  <si>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</si>
  <si>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</si>
  <si>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</si>
  <si>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</si>
  <si>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</si>
  <si>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</si>
  <si>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</si>
  <si>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</si>
  <si>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</si>
  <si>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</si>
  <si>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</si>
  <si>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</si>
  <si>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</si>
  <si>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</si>
  <si>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</si>
  <si>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</si>
  <si>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</si>
  <si>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</si>
  <si>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</si>
  <si>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</si>
  <si>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</si>
  <si>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</si>
  <si>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</si>
  <si>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</si>
  <si>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</si>
  <si>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</si>
  <si>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</si>
  <si>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</si>
  <si>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</si>
  <si>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</si>
  <si>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</si>
  <si>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</si>
  <si>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</si>
  <si>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</si>
  <si>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</si>
  <si>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</si>
  <si>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</si>
  <si>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</si>
  <si>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</si>
  <si>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</si>
  <si>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</si>
  <si>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</si>
  <si>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</si>
  <si>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</si>
  <si>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</si>
  <si>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</si>
  <si>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</si>
  <si>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</si>
  <si>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</si>
  <si>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</si>
  <si>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</si>
  <si>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</si>
  <si>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</si>
  <si>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</si>
  <si>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</si>
  <si>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</si>
  <si>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</si>
  <si>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</si>
  <si>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</si>
  <si>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</si>
  <si>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</si>
  <si>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</si>
  <si>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</si>
  <si>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</si>
  <si>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</si>
  <si>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</si>
  <si>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</si>
  <si>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</si>
  <si>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</si>
  <si>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</si>
  <si>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</si>
  <si>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</si>
  <si>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</si>
  <si>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</si>
  <si>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</si>
  <si>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</si>
  <si>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</si>
  <si>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</si>
  <si>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</si>
  <si>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</si>
  <si>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</si>
  <si>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</si>
  <si>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</si>
  <si>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</si>
  <si>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</si>
  <si>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</si>
  <si>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</si>
  <si>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</si>
  <si>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</si>
  <si>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</si>
  <si>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</si>
  <si>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</si>
  <si>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</si>
  <si>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</si>
  <si>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</si>
  <si>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</si>
  <si>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</si>
  <si>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</si>
  <si>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</si>
  <si>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</si>
  <si>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</si>
  <si>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</si>
  <si>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</si>
  <si>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</si>
  <si>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</si>
  <si>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</si>
  <si>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</si>
  <si>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</si>
  <si>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</si>
  <si>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</si>
  <si>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</si>
  <si>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</si>
  <si>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</si>
  <si>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</si>
  <si>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</si>
  <si>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</si>
  <si>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</si>
  <si>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</si>
  <si>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</si>
  <si>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</si>
  <si>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</si>
  <si>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</si>
  <si>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</si>
  <si>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</si>
  <si>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</si>
  <si>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</si>
  <si>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</si>
  <si>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</si>
  <si>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</si>
  <si>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</si>
  <si>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</si>
  <si>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</si>
  <si>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</si>
  <si>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</si>
  <si>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</si>
  <si>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</si>
  <si>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</si>
  <si>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</si>
  <si>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</si>
  <si>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</si>
  <si>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</si>
  <si>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</si>
  <si>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</si>
  <si>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</si>
  <si>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</si>
  <si>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</si>
  <si>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</si>
  <si>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</si>
  <si>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</si>
  <si>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</si>
  <si>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</si>
  <si>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</si>
  <si>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</si>
  <si>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</si>
  <si>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</si>
  <si>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</si>
  <si>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</si>
  <si>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</si>
  <si>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</si>
  <si>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</si>
  <si>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</si>
  <si>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</si>
  <si>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</si>
  <si>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</si>
  <si>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</si>
  <si>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</si>
  <si>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</si>
  <si>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</si>
  <si>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</si>
  <si>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</si>
  <si>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</si>
  <si>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</si>
  <si>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</si>
  <si>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</si>
  <si>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</si>
  <si>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</si>
  <si>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</si>
  <si>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</si>
  <si>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</si>
  <si>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</si>
  <si>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</si>
  <si>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</si>
  <si>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</si>
  <si>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</si>
  <si>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</si>
  <si>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</si>
  <si>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</si>
  <si>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</si>
  <si>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</si>
  <si>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</si>
  <si>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</si>
  <si>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</si>
  <si>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</si>
  <si>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</si>
  <si>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</si>
  <si>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</si>
  <si>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</si>
  <si>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</si>
  <si>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</si>
  <si>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</si>
  <si>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</si>
  <si>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</si>
  <si>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</si>
  <si>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</si>
  <si>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</si>
  <si>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</si>
  <si>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</si>
  <si>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</si>
  <si>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</si>
  <si>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</si>
  <si>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</si>
  <si>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</si>
  <si>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</si>
  <si>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</si>
  <si>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</si>
  <si>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</si>
  <si>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</si>
  <si>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</si>
  <si>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</si>
  <si>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</si>
  <si>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</si>
  <si>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</si>
  <si>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</si>
  <si>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</si>
  <si>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</si>
  <si>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</si>
  <si>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</si>
  <si>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</si>
  <si>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</si>
  <si>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</si>
  <si>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</si>
  <si>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</si>
  <si>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</si>
  <si>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</si>
  <si>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</si>
  <si>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</si>
  <si>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</si>
  <si>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</si>
  <si>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</si>
  <si>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</si>
  <si>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</si>
  <si>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</si>
  <si>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</si>
  <si>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</si>
  <si>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</si>
  <si>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</si>
  <si>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</si>
  <si>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</si>
  <si>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</si>
  <si>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</si>
  <si>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</si>
  <si>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</si>
  <si>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</si>
  <si>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</si>
  <si>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</si>
  <si>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</si>
  <si>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</si>
  <si>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</si>
  <si>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</si>
  <si>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</si>
  <si>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</si>
  <si>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</si>
  <si>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</si>
  <si>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</si>
  <si>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</si>
  <si>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</si>
  <si>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</si>
  <si>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</si>
  <si>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</si>
  <si>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</si>
  <si>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</si>
  <si>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</si>
  <si>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</si>
  <si>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</si>
  <si>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</si>
  <si>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</si>
  <si>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</si>
  <si>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</si>
  <si>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</si>
  <si>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</si>
  <si>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</si>
  <si>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</si>
  <si>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</si>
  <si>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</si>
  <si>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</si>
  <si>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</si>
  <si>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</si>
  <si>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</si>
  <si>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</si>
  <si>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</si>
  <si>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</si>
  <si>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</si>
  <si>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</si>
  <si>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</si>
  <si>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</si>
  <si>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</si>
  <si>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</si>
  <si>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</si>
  <si>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</si>
  <si>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</si>
  <si>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</si>
  <si>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</si>
  <si>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</si>
  <si>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</si>
  <si>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</si>
  <si>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</si>
  <si>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</si>
  <si>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</si>
  <si>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</si>
  <si>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</si>
  <si>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</si>
  <si>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</si>
  <si>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</si>
  <si>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</si>
  <si>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</si>
  <si>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</si>
  <si>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</si>
  <si>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</si>
  <si>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</si>
  <si>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</si>
  <si>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</si>
  <si>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</si>
  <si>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</si>
  <si>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</si>
  <si>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</si>
  <si>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</si>
  <si>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</si>
  <si>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</si>
  <si>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</si>
  <si>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</si>
  <si>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</si>
  <si>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</si>
  <si>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</si>
  <si>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</si>
  <si>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</si>
  <si>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</si>
  <si>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</si>
  <si>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</si>
  <si>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</si>
  <si>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</si>
  <si>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</si>
  <si>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</si>
  <si>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</si>
  <si>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</si>
  <si>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</si>
  <si>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</si>
  <si>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</si>
  <si>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</si>
  <si>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</si>
  <si>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</si>
  <si>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</si>
  <si>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</si>
  <si>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</si>
  <si>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</si>
  <si>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</si>
  <si>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</si>
  <si>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</si>
  <si>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</si>
  <si>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</si>
  <si>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</si>
  <si>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</si>
  <si>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</si>
  <si>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</si>
  <si>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</si>
  <si>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</si>
  <si>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</si>
  <si>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</si>
  <si>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</si>
  <si>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</si>
  <si>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</si>
  <si>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</si>
  <si>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</si>
  <si>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</si>
  <si>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</si>
  <si>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</si>
  <si>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</si>
  <si>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</si>
  <si>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</si>
  <si>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</si>
  <si>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</si>
  <si>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</si>
  <si>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</si>
  <si>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</si>
  <si>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</si>
  <si>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</si>
  <si>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</si>
  <si>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</si>
  <si>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</si>
  <si>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</si>
  <si>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</si>
  <si>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</si>
  <si>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</si>
  <si>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</si>
  <si>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</si>
  <si>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</si>
  <si>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</si>
  <si>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</si>
  <si>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</si>
  <si>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</si>
  <si>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</si>
  <si>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</si>
  <si>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</si>
  <si>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</si>
  <si>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</si>
  <si>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</si>
  <si>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</si>
  <si>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</si>
  <si>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</si>
  <si>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</si>
  <si>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</si>
  <si>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</si>
  <si>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</si>
  <si>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</si>
  <si>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</si>
  <si>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</si>
  <si>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</si>
  <si>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</si>
  <si>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</si>
  <si>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</si>
  <si>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</si>
  <si>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</si>
  <si>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</si>
  <si>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</si>
  <si>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</si>
  <si>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</si>
  <si>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</si>
  <si>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</si>
  <si>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</si>
  <si>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</si>
  <si>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</si>
  <si>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</si>
  <si>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</si>
  <si>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</si>
  <si>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</si>
  <si>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</si>
  <si>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</si>
  <si>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</si>
  <si>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</si>
  <si>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</si>
  <si>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</si>
  <si>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</si>
  <si>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</si>
  <si>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</si>
  <si>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</si>
  <si>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</si>
  <si>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</si>
  <si>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</si>
  <si>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</si>
  <si>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</si>
  <si>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</si>
  <si>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</si>
  <si>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</si>
  <si>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</si>
  <si>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</si>
  <si>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</si>
  <si>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</si>
  <si>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</si>
  <si>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</si>
  <si>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</si>
  <si>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</si>
  <si>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</si>
  <si>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</si>
  <si>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</si>
  <si>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</si>
  <si>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</si>
  <si>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</si>
  <si>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</si>
  <si>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</si>
  <si>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</si>
  <si>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</si>
  <si>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</si>
  <si>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</si>
  <si>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</si>
  <si>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</si>
  <si>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</si>
  <si>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</si>
  <si>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</si>
  <si>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</si>
  <si>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</si>
  <si>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</si>
  <si>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</si>
  <si>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</si>
  <si>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</si>
  <si>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</si>
  <si>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</si>
  <si>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</si>
  <si>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</si>
  <si>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</si>
  <si>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</si>
  <si>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</si>
  <si>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</si>
  <si>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</si>
  <si>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</si>
  <si>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</si>
  <si>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</si>
  <si>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</si>
  <si>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</si>
  <si>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</si>
  <si>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</si>
  <si>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</si>
  <si>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</si>
  <si>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</si>
  <si>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</si>
  <si>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</si>
  <si>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</si>
  <si>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</si>
  <si>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</si>
  <si>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</si>
  <si>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</si>
  <si>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</si>
  <si>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</si>
  <si>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</si>
  <si>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</si>
  <si>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</si>
  <si>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</si>
  <si>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</si>
  <si>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</si>
  <si>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</si>
  <si>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</si>
  <si>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</si>
  <si>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</si>
  <si>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</si>
  <si>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</si>
  <si>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</si>
  <si>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</si>
  <si>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</si>
  <si>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</si>
  <si>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</si>
  <si>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</si>
  <si>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</si>
  <si>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</si>
  <si>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</si>
  <si>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</si>
  <si>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</si>
  <si>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</si>
  <si>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</si>
  <si>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</si>
  <si>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</si>
  <si>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</si>
  <si>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</si>
  <si>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</si>
  <si>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</si>
  <si>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</si>
  <si>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</si>
  <si>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</si>
  <si>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</si>
  <si>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</si>
  <si>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</si>
  <si>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</si>
  <si>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</si>
  <si>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</si>
  <si>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</si>
  <si>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</si>
  <si>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</si>
  <si>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</si>
  <si>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</si>
  <si>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</si>
  <si>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</si>
  <si>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</si>
  <si>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</si>
  <si>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</si>
  <si>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</si>
  <si>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</si>
  <si>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</si>
  <si>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</si>
  <si>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</si>
  <si>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</si>
  <si>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</si>
  <si>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</si>
  <si>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</si>
  <si>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</si>
  <si>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</si>
  <si>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</si>
  <si>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</si>
  <si>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</si>
  <si>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</si>
  <si>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</si>
  <si>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</si>
  <si>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</si>
  <si>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</si>
  <si>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</si>
  <si>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</si>
  <si>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</si>
  <si>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</si>
  <si>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</si>
  <si>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</si>
  <si>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</si>
  <si>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</si>
  <si>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</si>
  <si>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</si>
  <si>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</si>
  <si>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</si>
  <si>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</si>
  <si>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</si>
  <si>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</si>
  <si>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</si>
  <si>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</si>
  <si>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</si>
  <si>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</si>
  <si>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</si>
  <si>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</si>
  <si>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</si>
  <si>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</si>
  <si>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</si>
  <si>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</si>
  <si>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</si>
  <si>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</si>
  <si>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</si>
  <si>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</si>
  <si>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</si>
  <si>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</si>
  <si>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</si>
  <si>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</si>
  <si>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</si>
  <si>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</si>
  <si>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</si>
  <si>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</si>
  <si>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</si>
  <si>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</si>
  <si>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</si>
  <si>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</si>
  <si>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</si>
  <si>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</si>
  <si>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</si>
  <si>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</si>
  <si>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</si>
  <si>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</si>
  <si>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</si>
  <si>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</si>
  <si>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</si>
  <si>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</si>
  <si>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</si>
  <si>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</si>
  <si>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</si>
  <si>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</si>
  <si>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</si>
  <si>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</si>
  <si>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</si>
  <si>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</si>
  <si>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</si>
  <si>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</si>
  <si>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</si>
  <si>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</si>
  <si>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</si>
  <si>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</si>
  <si>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</si>
  <si>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</si>
  <si>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</si>
  <si>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</si>
  <si>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</si>
  <si>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</si>
  <si>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</si>
  <si>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</si>
  <si>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</si>
  <si>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</si>
  <si>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</si>
  <si>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</si>
  <si>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</si>
  <si>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</si>
  <si>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</si>
  <si>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</si>
  <si>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</si>
  <si>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</si>
  <si>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</si>
  <si>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</si>
  <si>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</si>
  <si>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</si>
  <si>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</si>
  <si>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</si>
  <si>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</si>
  <si>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</si>
  <si>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</si>
  <si>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</si>
  <si>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</si>
  <si>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</si>
  <si>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</si>
  <si>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</si>
  <si>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</si>
  <si>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</si>
  <si>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</si>
  <si>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</si>
  <si>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</si>
  <si>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</si>
  <si>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</si>
  <si>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</si>
  <si>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</si>
  <si>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</si>
  <si>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</si>
  <si>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</si>
  <si>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</si>
  <si>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</si>
  <si>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</si>
  <si>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</si>
  <si>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</si>
  <si>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</si>
  <si>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</si>
  <si>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</si>
  <si>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</si>
  <si>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</si>
  <si>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</si>
  <si>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</si>
  <si>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</si>
  <si>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</si>
  <si>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</si>
  <si>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</si>
  <si>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</si>
  <si>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</si>
  <si>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</si>
  <si>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</si>
  <si>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</si>
  <si>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</si>
  <si>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</si>
  <si>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</si>
  <si>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</si>
  <si>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</si>
  <si>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</si>
  <si>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</si>
  <si>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</si>
  <si>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</si>
  <si>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</si>
  <si>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</si>
  <si>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</si>
  <si>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</si>
  <si>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</si>
  <si>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</si>
  <si>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</si>
  <si>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</si>
  <si>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</si>
  <si>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</si>
  <si>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</si>
  <si>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</si>
  <si>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</si>
  <si>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</si>
  <si>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</si>
  <si>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</si>
  <si>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</si>
  <si>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</si>
  <si>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</si>
  <si>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</si>
  <si>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</si>
  <si>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</si>
  <si>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</si>
  <si>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</si>
  <si>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</si>
  <si>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</si>
  <si>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</si>
  <si>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</si>
  <si>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</si>
  <si>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</si>
  <si>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</si>
  <si>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</si>
  <si>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</si>
  <si>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</si>
  <si>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</si>
  <si>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</si>
  <si>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</si>
  <si>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</si>
  <si>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</si>
  <si>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</si>
  <si>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</si>
  <si>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</si>
  <si>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</si>
  <si>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</si>
  <si>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</si>
  <si>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</si>
  <si>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</si>
  <si>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</si>
  <si>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</si>
  <si>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</si>
  <si>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</si>
  <si>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</si>
  <si>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</si>
  <si>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</si>
  <si>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</si>
  <si>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</si>
  <si>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</si>
  <si>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</si>
  <si>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</si>
  <si>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</si>
  <si>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</si>
  <si>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</si>
  <si>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</si>
  <si>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</si>
  <si>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</si>
  <si>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</si>
  <si>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</si>
  <si>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</si>
  <si>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</si>
  <si>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</si>
  <si>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</si>
  <si>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</si>
  <si>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</si>
  <si>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</si>
  <si>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</si>
  <si>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</si>
  <si>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</si>
  <si>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</si>
  <si>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</si>
  <si>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</si>
  <si>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</si>
  <si>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</si>
  <si>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</si>
  <si>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</si>
  <si>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</si>
  <si>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</si>
  <si>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</si>
  <si>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</si>
  <si>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</si>
  <si>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</si>
  <si>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</si>
  <si>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</si>
  <si>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</si>
  <si>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</si>
  <si>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</si>
  <si>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</si>
  <si>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</si>
  <si>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</si>
  <si>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</si>
  <si>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</si>
  <si>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</si>
  <si>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</si>
  <si>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</si>
  <si>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</si>
  <si>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</si>
  <si>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</si>
  <si>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</si>
  <si>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</si>
  <si>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</si>
  <si>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</si>
  <si>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</si>
  <si>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</si>
  <si>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</si>
  <si>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</si>
  <si>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</si>
  <si>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</si>
  <si>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</si>
  <si>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</si>
  <si>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</si>
  <si>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</si>
  <si>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</si>
  <si>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</si>
  <si>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</si>
  <si>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</si>
  <si>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</si>
  <si>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</si>
  <si>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</si>
  <si>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</si>
  <si>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</si>
  <si>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</si>
  <si>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</si>
  <si>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</si>
  <si>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</si>
  <si>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</si>
  <si>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</si>
  <si>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</si>
  <si>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</si>
  <si>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</si>
  <si>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</si>
  <si>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</si>
  <si>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</si>
  <si>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</si>
  <si>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</si>
  <si>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</si>
  <si>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</si>
  <si>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</si>
  <si>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</si>
  <si>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</si>
  <si>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</si>
  <si>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</si>
  <si>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</si>
  <si>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</si>
  <si>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</si>
  <si>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</si>
  <si>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</si>
  <si>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</si>
  <si>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</si>
  <si>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</si>
  <si>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</si>
  <si>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</si>
  <si>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</si>
  <si>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</si>
  <si>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</si>
  <si>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</si>
  <si>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</si>
  <si>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</si>
  <si>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</si>
  <si>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</si>
  <si>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</si>
  <si>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</si>
  <si>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</si>
  <si>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</si>
  <si>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</si>
  <si>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</si>
  <si>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</si>
  <si>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</si>
  <si>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</si>
  <si>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</si>
  <si>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</si>
  <si>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</si>
  <si>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</si>
  <si>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</si>
  <si>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</si>
  <si>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</si>
  <si>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</si>
  <si>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</si>
  <si>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</si>
  <si>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</si>
  <si>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</si>
  <si>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</si>
  <si>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</si>
  <si>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</si>
  <si>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</si>
  <si>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</si>
  <si>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</si>
  <si>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</si>
  <si>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</si>
  <si>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</si>
  <si>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</si>
  <si>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</si>
  <si>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</si>
  <si>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</si>
  <si>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</si>
  <si>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</si>
  <si>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</si>
  <si>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</si>
  <si>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</si>
  <si>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</si>
  <si>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</si>
  <si>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</si>
  <si>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</si>
  <si>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</si>
  <si>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</si>
  <si>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</si>
  <si>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</si>
  <si>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</si>
  <si>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</si>
  <si>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</si>
  <si>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</si>
  <si>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</si>
  <si>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</si>
  <si>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</si>
  <si>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</si>
  <si>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</si>
  <si>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</si>
  <si>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</si>
  <si>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</si>
  <si>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</si>
  <si>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</si>
  <si>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</si>
  <si>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</si>
  <si>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</si>
  <si>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</si>
  <si>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</si>
  <si>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</si>
  <si>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</si>
  <si>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</si>
  <si>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</si>
  <si>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</si>
  <si>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</si>
  <si>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</si>
  <si>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</si>
  <si>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</si>
  <si>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</si>
  <si>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</si>
  <si>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</si>
  <si>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</si>
  <si>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</si>
  <si>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</si>
  <si>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</si>
  <si>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</si>
  <si>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</si>
  <si>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</si>
  <si>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</si>
  <si>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</si>
  <si>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</si>
  <si>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</si>
  <si>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</si>
  <si>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</si>
  <si>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</si>
  <si>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</si>
  <si>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</si>
  <si>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</si>
  <si>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</si>
  <si>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</si>
  <si>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</si>
  <si>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</si>
  <si>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</si>
  <si>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</si>
  <si>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</si>
  <si>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</si>
  <si>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</si>
  <si>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</si>
  <si>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</si>
  <si>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</si>
  <si>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</si>
  <si>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</si>
  <si>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</si>
  <si>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</si>
  <si>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</si>
  <si>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</si>
  <si>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</si>
  <si>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</si>
  <si>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</si>
  <si>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</si>
  <si>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</si>
  <si>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</si>
  <si>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</si>
  <si>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</si>
  <si>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</si>
  <si>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</si>
  <si>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</si>
  <si>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</si>
  <si>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</si>
  <si>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</si>
  <si>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</si>
  <si>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</si>
  <si>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</si>
  <si>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</si>
  <si>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</si>
  <si>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</si>
  <si>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</si>
  <si>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</si>
  <si>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</si>
  <si>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</si>
  <si>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</si>
  <si>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</si>
  <si>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</si>
  <si>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</si>
  <si>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</si>
  <si>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</si>
  <si>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</si>
  <si>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</si>
  <si>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</si>
  <si>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</si>
  <si>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</si>
  <si>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</si>
  <si>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</si>
  <si>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</si>
  <si>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</si>
  <si>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</si>
  <si>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</si>
  <si>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</si>
  <si>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</si>
  <si>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</si>
  <si>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</si>
  <si>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</si>
  <si>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</si>
  <si>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</si>
  <si>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</si>
  <si>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</si>
  <si>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</si>
  <si>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</si>
  <si>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</si>
  <si>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</si>
  <si>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</si>
  <si>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</si>
  <si>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</si>
  <si>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</si>
  <si>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</si>
  <si>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</si>
  <si>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</si>
  <si>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</si>
  <si>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</si>
  <si>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</si>
  <si>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</si>
  <si>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</si>
  <si>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</si>
  <si>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</si>
  <si>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</si>
  <si>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</si>
  <si>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</si>
  <si>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</si>
  <si>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</si>
  <si>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</si>
  <si>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</si>
  <si>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</si>
  <si>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</si>
  <si>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</si>
  <si>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</si>
  <si>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</si>
  <si>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</si>
  <si>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</si>
  <si>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</si>
  <si>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</si>
  <si>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</si>
  <si>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</si>
  <si>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</si>
  <si>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</si>
  <si>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</si>
  <si>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</si>
  <si>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</si>
  <si>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</si>
  <si>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</si>
  <si>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</si>
  <si>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</si>
  <si>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</si>
  <si>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</si>
  <si>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</si>
  <si>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</si>
  <si>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</si>
  <si>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</si>
  <si>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</si>
  <si>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</si>
  <si>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</si>
  <si>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</si>
  <si>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</si>
  <si>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</si>
  <si>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</si>
  <si>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</si>
  <si>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</si>
  <si>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</si>
  <si>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</si>
  <si>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</si>
  <si>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</si>
  <si>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</si>
  <si>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</si>
  <si>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</si>
  <si>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</si>
  <si>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</si>
  <si>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</si>
  <si>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</si>
  <si>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</si>
  <si>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</si>
  <si>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</si>
  <si>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</si>
  <si>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</si>
  <si>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</si>
  <si>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</si>
  <si>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</si>
  <si>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</si>
  <si>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</si>
  <si>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</si>
  <si>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</si>
  <si>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</si>
  <si>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</si>
  <si>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</si>
  <si>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</si>
  <si>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</si>
  <si>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</si>
  <si>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</si>
  <si>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</si>
  <si>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</si>
  <si>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</si>
  <si>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</si>
  <si>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</si>
  <si>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</si>
  <si>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</si>
  <si>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</si>
  <si>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</si>
  <si>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</si>
  <si>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</si>
  <si>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</si>
  <si>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</si>
  <si>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</si>
  <si>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</si>
  <si>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</si>
  <si>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</si>
  <si>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</si>
  <si>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</si>
  <si>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</si>
  <si>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</si>
  <si>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</si>
  <si>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</si>
  <si>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</si>
  <si>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</si>
  <si>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</si>
  <si>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</si>
  <si>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</si>
  <si>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</si>
  <si>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</si>
  <si>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</si>
  <si>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</si>
  <si>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</si>
  <si>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</si>
  <si>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</si>
  <si>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</si>
  <si>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</si>
  <si>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</si>
  <si>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</si>
  <si>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</si>
  <si>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</si>
  <si>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</si>
  <si>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</si>
  <si>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</si>
  <si>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</si>
  <si>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</si>
  <si>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</si>
  <si>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</si>
  <si>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</si>
  <si>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</si>
  <si>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</si>
  <si>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</si>
  <si>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</si>
  <si>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</si>
  <si>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</si>
  <si>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</si>
  <si>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</si>
  <si>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</si>
  <si>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</si>
  <si>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</si>
  <si>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</si>
  <si>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</si>
  <si>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</si>
  <si>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</si>
  <si>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</si>
  <si>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</si>
  <si>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</si>
  <si>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</si>
  <si>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</si>
  <si>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</si>
  <si>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</si>
  <si>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</si>
  <si>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</si>
  <si>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</si>
  <si>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</si>
  <si>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</si>
  <si>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</si>
  <si>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</si>
  <si>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</si>
  <si>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</si>
  <si>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</si>
  <si>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</si>
  <si>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</si>
  <si>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</si>
  <si>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</si>
  <si>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</si>
  <si>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</si>
  <si>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</si>
  <si>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</si>
  <si>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</si>
  <si>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</si>
  <si>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</si>
  <si>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</si>
  <si>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</si>
  <si>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</si>
  <si>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</si>
  <si>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</si>
  <si>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</si>
  <si>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</si>
  <si>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</si>
  <si>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</si>
  <si>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</si>
  <si>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</si>
  <si>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</si>
  <si>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</si>
  <si>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</si>
  <si>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</si>
  <si>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</si>
  <si>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</si>
  <si>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</si>
  <si>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</si>
  <si>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</si>
  <si>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</si>
  <si>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</si>
  <si>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</si>
  <si>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</si>
  <si>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</si>
  <si>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</si>
  <si>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</si>
  <si>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</si>
  <si>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</si>
  <si>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</si>
  <si>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</si>
  <si>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</si>
  <si>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</si>
  <si>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</si>
  <si>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</si>
  <si>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</si>
  <si>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</si>
  <si>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</si>
  <si>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</si>
  <si>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</si>
  <si>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</si>
  <si>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</si>
  <si>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</si>
  <si>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</si>
  <si>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</si>
  <si>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</si>
  <si>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</si>
  <si>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</si>
  <si>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</si>
  <si>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</si>
  <si>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</si>
  <si>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</si>
  <si>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</si>
  <si>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</si>
  <si>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</si>
  <si>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</si>
  <si>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</si>
  <si>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</si>
  <si>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</si>
  <si>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</si>
  <si>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</si>
  <si>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</si>
  <si>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</si>
  <si>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</si>
  <si>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</si>
  <si>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</si>
  <si>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</si>
  <si>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</si>
  <si>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</si>
  <si>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</si>
  <si>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</si>
  <si>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</si>
  <si>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</si>
  <si>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</si>
  <si>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</si>
  <si>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</si>
  <si>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</si>
  <si>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</si>
  <si>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</si>
  <si>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</si>
  <si>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</si>
  <si>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</si>
  <si>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</si>
  <si>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</si>
  <si>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</si>
  <si>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</si>
  <si>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</si>
  <si>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</si>
  <si>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</si>
  <si>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</si>
  <si>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</si>
  <si>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</si>
  <si>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</si>
  <si>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</si>
  <si>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</si>
  <si>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</si>
  <si>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</si>
  <si>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</si>
  <si>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</si>
  <si>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</si>
  <si>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</si>
  <si>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</si>
  <si>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</si>
  <si>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</si>
  <si>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</si>
  <si>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</si>
  <si>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</si>
  <si>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</si>
  <si>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</si>
  <si>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</si>
  <si>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</si>
  <si>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</si>
  <si>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</si>
  <si>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</si>
  <si>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</si>
  <si>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</si>
  <si>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</si>
  <si>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</si>
  <si>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</si>
  <si>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</si>
  <si>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</si>
  <si>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</si>
  <si>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</si>
  <si>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</si>
  <si>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</si>
  <si>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</si>
  <si>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</si>
  <si>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</si>
  <si>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</si>
  <si>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</si>
  <si>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</si>
  <si>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</si>
  <si>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</si>
  <si>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</si>
  <si>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</si>
  <si>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</si>
  <si>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</si>
  <si>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</si>
  <si>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</si>
  <si>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</si>
  <si>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</si>
  <si>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</si>
  <si>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</si>
  <si>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</si>
  <si>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</si>
  <si>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</si>
  <si>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</si>
  <si>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</si>
  <si>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</si>
  <si>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</si>
  <si>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</si>
  <si>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</si>
  <si>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</si>
  <si>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</si>
  <si>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</si>
  <si>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</si>
  <si>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</si>
  <si>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</si>
  <si>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</si>
  <si>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</si>
  <si>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</si>
  <si>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</si>
  <si>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</si>
  <si>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</si>
  <si>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</si>
  <si>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</si>
  <si>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</si>
  <si>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</si>
  <si>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</si>
  <si>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</si>
  <si>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</si>
  <si>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</si>
  <si>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</si>
  <si>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</si>
  <si>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</si>
  <si>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</si>
  <si>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</si>
  <si>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</si>
  <si>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</si>
  <si>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</si>
  <si>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</si>
  <si>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</si>
  <si>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</si>
  <si>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</si>
  <si>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</si>
  <si>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</si>
  <si>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</si>
  <si>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</si>
  <si>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</si>
  <si>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</si>
  <si>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</si>
  <si>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</si>
  <si>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</si>
  <si>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</si>
  <si>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</si>
  <si>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</si>
  <si>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</si>
  <si>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</si>
  <si>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</si>
  <si>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</si>
  <si>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</si>
  <si>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</si>
  <si>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</si>
  <si>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</si>
  <si>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</si>
  <si>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</si>
  <si>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</si>
  <si>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</si>
  <si>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</si>
  <si>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</si>
  <si>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</si>
  <si>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</si>
  <si>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</si>
  <si>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</si>
  <si>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</si>
  <si>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</si>
  <si>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</si>
  <si>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</si>
  <si>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</si>
  <si>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</si>
  <si>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</si>
  <si>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</si>
  <si>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</si>
  <si>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</si>
  <si>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</si>
  <si>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</si>
  <si>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</si>
  <si>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</si>
  <si>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</si>
  <si>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</si>
  <si>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</si>
  <si>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</si>
  <si>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</si>
  <si>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</si>
  <si>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</si>
  <si>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</si>
  <si>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</si>
  <si>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</si>
  <si>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</si>
  <si>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</si>
  <si>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</si>
  <si>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</si>
  <si>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</si>
  <si>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</si>
  <si>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</si>
  <si>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</si>
  <si>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</si>
  <si>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</si>
  <si>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</si>
  <si>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</si>
  <si>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</si>
  <si>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</si>
  <si>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</si>
  <si>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</si>
  <si>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</si>
  <si>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</si>
  <si>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</si>
  <si>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</si>
  <si>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</si>
  <si>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</si>
  <si>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</si>
  <si>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</si>
  <si>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</si>
  <si>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</si>
  <si>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</si>
  <si>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</si>
  <si>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</si>
  <si>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</si>
  <si>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</si>
  <si>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</si>
  <si>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</si>
  <si>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</si>
  <si>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</si>
  <si>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</si>
  <si>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</si>
  <si>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</si>
  <si>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</si>
  <si>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</si>
  <si>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</si>
  <si>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</si>
  <si>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</si>
  <si>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</si>
  <si>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</si>
  <si>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</si>
  <si>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</si>
  <si>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</si>
  <si>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</si>
  <si>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</si>
  <si>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</si>
  <si>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</si>
  <si>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</si>
  <si>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</si>
  <si>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</si>
  <si>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</si>
  <si>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</si>
  <si>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</si>
  <si>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</si>
  <si>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</si>
  <si>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</si>
  <si>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</si>
  <si>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</si>
  <si>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</si>
  <si>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</si>
  <si>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</si>
  <si>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</si>
  <si>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</si>
  <si>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</si>
  <si>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</si>
  <si>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</si>
  <si>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</si>
  <si>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</si>
  <si>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</si>
  <si>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</si>
  <si>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</si>
  <si>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</si>
  <si>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</si>
  <si>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</si>
  <si>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</si>
  <si>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</si>
  <si>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</si>
  <si>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</si>
  <si>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</si>
  <si>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</si>
  <si>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</si>
  <si>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</si>
  <si>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</si>
  <si>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</si>
  <si>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</si>
  <si>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</si>
  <si>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</si>
  <si>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</si>
  <si>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</si>
  <si>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</si>
  <si>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</si>
  <si>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</si>
  <si>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</si>
  <si>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</si>
  <si>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</si>
  <si>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</si>
  <si>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</si>
  <si>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</si>
  <si>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</si>
  <si>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</si>
  <si>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</si>
  <si>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</si>
  <si>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</si>
  <si>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</si>
  <si>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</si>
  <si>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</si>
  <si>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</si>
  <si>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</si>
  <si>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</si>
  <si>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</si>
  <si>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</si>
  <si>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</si>
  <si>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</si>
  <si>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</si>
  <si>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</si>
  <si>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</si>
  <si>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</si>
  <si>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</si>
  <si>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</si>
  <si>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</si>
  <si>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</si>
  <si>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</si>
  <si>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</si>
  <si>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</si>
  <si>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</si>
  <si>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</si>
  <si>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</si>
  <si>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</si>
  <si>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</si>
  <si>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</si>
  <si>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</si>
  <si>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</si>
  <si>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</si>
  <si>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</si>
  <si>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</si>
  <si>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</si>
  <si>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</si>
  <si>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</si>
  <si>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</si>
  <si>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</si>
  <si>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</si>
  <si>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</si>
  <si>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</si>
  <si>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</si>
  <si>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</si>
  <si>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</si>
  <si>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</si>
  <si>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</si>
  <si>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</si>
  <si>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</si>
  <si>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</si>
  <si>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</si>
  <si>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</si>
  <si>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</si>
  <si>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</si>
  <si>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</si>
  <si>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</si>
  <si>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</si>
  <si>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</si>
  <si>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</si>
  <si>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</si>
  <si>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</si>
  <si>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</si>
  <si>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</si>
  <si>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</si>
  <si>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</si>
  <si>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</si>
  <si>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</si>
  <si>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</si>
  <si>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</si>
  <si>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</si>
  <si>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</si>
  <si>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</si>
  <si>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</si>
  <si>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</si>
  <si>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</si>
  <si>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</si>
  <si>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</si>
  <si>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</si>
  <si>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</si>
  <si>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</si>
  <si>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</si>
  <si>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</si>
  <si>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</si>
  <si>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</si>
  <si>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</si>
  <si>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</si>
  <si>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</si>
  <si>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</si>
  <si>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</si>
  <si>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</si>
  <si>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</si>
  <si>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</si>
  <si>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</si>
  <si>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</si>
  <si>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</si>
  <si>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</si>
  <si>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</si>
  <si>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</si>
  <si>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</si>
  <si>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</si>
  <si>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</si>
  <si>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</si>
  <si>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</si>
  <si>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</si>
  <si>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</si>
  <si>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</si>
  <si>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</si>
  <si>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</si>
  <si>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</si>
  <si>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</si>
  <si>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</si>
  <si>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</si>
  <si>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</si>
  <si>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</si>
  <si>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</si>
  <si>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</si>
  <si>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</si>
  <si>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</si>
  <si>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</si>
  <si>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</si>
  <si>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</si>
  <si>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</si>
  <si>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</si>
  <si>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</si>
  <si>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</si>
  <si>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</si>
  <si>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</si>
  <si>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</si>
  <si>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</si>
  <si>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</si>
  <si>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</si>
  <si>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</si>
  <si>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</si>
  <si>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</si>
  <si>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</si>
  <si>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</si>
  <si>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</si>
  <si>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</si>
  <si>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</si>
  <si>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</si>
  <si>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</si>
  <si>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</si>
  <si>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</si>
  <si>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</si>
  <si>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</si>
  <si>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</si>
  <si>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</si>
  <si>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</si>
  <si>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</si>
  <si>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</si>
  <si>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</si>
  <si>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</si>
  <si>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</si>
  <si>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</si>
  <si>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</si>
  <si>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</si>
  <si>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</si>
  <si>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</si>
  <si>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</si>
  <si>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</si>
  <si>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</si>
  <si>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</si>
  <si>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</si>
  <si>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</si>
  <si>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</si>
  <si>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</si>
  <si>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</si>
  <si>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</si>
  <si>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</si>
  <si>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</si>
  <si>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</si>
  <si>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</si>
  <si>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</si>
  <si>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</si>
  <si>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</si>
  <si>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</si>
  <si>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</si>
  <si>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</si>
  <si>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</si>
  <si>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</si>
  <si>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</si>
  <si>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</si>
  <si>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</si>
  <si>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</si>
  <si>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</si>
  <si>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</si>
  <si>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</si>
  <si>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</si>
  <si>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</si>
  <si>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</si>
  <si>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</si>
  <si>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</si>
  <si>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</si>
  <si>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</si>
  <si>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</si>
  <si>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</si>
  <si>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</si>
  <si>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</si>
  <si>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</si>
  <si>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</si>
  <si>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</si>
  <si>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</si>
  <si>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</si>
  <si>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</si>
  <si>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</si>
  <si>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</si>
  <si>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</si>
  <si>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</si>
  <si>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</si>
  <si>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</si>
  <si>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</si>
  <si>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</si>
  <si>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</si>
  <si>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</si>
  <si>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</si>
  <si>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</si>
  <si>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</si>
  <si>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</si>
  <si>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</si>
  <si>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</si>
  <si>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</si>
  <si>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</si>
  <si>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</si>
  <si>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</si>
  <si>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</si>
  <si>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</si>
  <si>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</si>
  <si>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</si>
  <si>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</si>
  <si>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</si>
  <si>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</si>
  <si>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</si>
  <si>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</si>
  <si>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</si>
  <si>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</si>
  <si>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</si>
  <si>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</si>
  <si>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</si>
  <si>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</si>
  <si>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</si>
  <si>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</si>
  <si>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</si>
  <si>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</si>
  <si>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</si>
  <si>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</si>
  <si>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</si>
  <si>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</si>
  <si>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</si>
  <si>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</si>
  <si>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</si>
  <si>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</si>
  <si>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</si>
  <si>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</si>
  <si>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</si>
  <si>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</si>
  <si>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</si>
  <si>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</si>
  <si>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</si>
  <si>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</si>
  <si>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</si>
  <si>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</si>
  <si>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</si>
  <si>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</si>
  <si>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</si>
  <si>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</si>
  <si>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</si>
  <si>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</si>
  <si>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</si>
  <si>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</si>
  <si>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</si>
  <si>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</si>
  <si>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</si>
  <si>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</si>
  <si>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</si>
  <si>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</si>
  <si>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</si>
  <si>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</si>
  <si>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</si>
  <si>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</si>
  <si>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</si>
  <si>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</si>
  <si>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</si>
  <si>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</si>
  <si>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</si>
  <si>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</si>
  <si>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</si>
  <si>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</si>
  <si>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</si>
  <si>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</si>
  <si>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</si>
  <si>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</si>
  <si>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</si>
  <si>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</si>
  <si>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</si>
  <si>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</si>
  <si>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</si>
  <si>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</si>
  <si>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</si>
  <si>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</si>
  <si>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</si>
  <si>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</si>
  <si>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</si>
  <si>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</si>
  <si>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</si>
  <si>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</si>
  <si>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</si>
  <si>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</si>
  <si>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</si>
  <si>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</si>
  <si>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</si>
  <si>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</si>
  <si>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</si>
  <si>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</si>
  <si>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</si>
  <si>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</si>
  <si>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</si>
  <si>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</si>
  <si>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</si>
  <si>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</si>
  <si>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</si>
  <si>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</si>
  <si>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</si>
  <si>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</si>
  <si>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</si>
  <si>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</si>
  <si>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</si>
  <si>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</si>
  <si>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</si>
  <si>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</si>
  <si>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</si>
  <si>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</si>
  <si>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</si>
  <si>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</si>
  <si>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</si>
  <si>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</si>
  <si>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</si>
  <si>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</si>
  <si>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</si>
  <si>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</si>
  <si>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</si>
  <si>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</si>
  <si>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</si>
  <si>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</si>
  <si>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</si>
  <si>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</si>
  <si>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</si>
  <si>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</si>
  <si>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</si>
  <si>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</si>
  <si>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</si>
  <si>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</si>
  <si>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</si>
  <si>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</si>
  <si>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</si>
  <si>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</si>
  <si>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</si>
  <si>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</si>
  <si>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</si>
  <si>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</si>
  <si>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</si>
  <si>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</si>
  <si>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</si>
  <si>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</si>
  <si>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</si>
  <si>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</si>
  <si>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</si>
  <si>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</si>
  <si>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</si>
  <si>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</si>
  <si>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</si>
  <si>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</si>
  <si>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</si>
  <si>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</si>
  <si>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</si>
  <si>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</si>
  <si>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</si>
  <si>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</si>
  <si>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</si>
  <si>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</si>
  <si>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</si>
  <si>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</si>
  <si>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</si>
  <si>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</si>
  <si>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</si>
  <si>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</si>
  <si>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</si>
  <si>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</si>
  <si>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</si>
  <si>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</si>
  <si>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</si>
  <si>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</si>
  <si>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</si>
  <si>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</si>
  <si>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</si>
  <si>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</si>
  <si>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</si>
  <si>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</si>
  <si>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</si>
  <si>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</si>
  <si>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</si>
  <si>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</si>
  <si>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</si>
  <si>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</si>
  <si>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</si>
  <si>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</si>
  <si>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</si>
  <si>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</si>
  <si>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</si>
  <si>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</si>
  <si>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</si>
  <si>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</si>
  <si>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</si>
  <si>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</si>
  <si>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</si>
  <si>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</si>
  <si>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</si>
  <si>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</si>
  <si>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</si>
  <si>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</si>
  <si>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</si>
  <si>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</si>
  <si>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</si>
  <si>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</si>
  <si>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</si>
  <si>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</si>
  <si>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</si>
  <si>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</si>
  <si>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</si>
  <si>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</si>
  <si>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</si>
  <si>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</si>
  <si>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</si>
  <si>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</si>
  <si>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</si>
  <si>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</si>
  <si>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</si>
  <si>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</si>
  <si>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</si>
  <si>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</si>
  <si>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</si>
  <si>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</si>
  <si>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</si>
  <si>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</si>
  <si>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</si>
  <si>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</si>
  <si>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</si>
  <si>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</si>
  <si>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</si>
  <si>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</si>
  <si>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</si>
  <si>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</si>
  <si>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</si>
  <si>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</si>
  <si>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</si>
  <si>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</si>
  <si>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</si>
  <si>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</si>
  <si>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</si>
  <si>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</si>
  <si>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</si>
  <si>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</si>
  <si>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</si>
  <si>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</si>
  <si>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</si>
  <si>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</si>
  <si>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</si>
  <si>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</si>
  <si>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</si>
  <si>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</si>
  <si>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</si>
  <si>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</si>
  <si>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</si>
  <si>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</si>
  <si>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</si>
  <si>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</si>
  <si>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</si>
  <si>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</si>
  <si>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</si>
  <si>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</si>
  <si>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</si>
  <si>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</si>
  <si>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</si>
  <si>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</si>
  <si>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</si>
  <si>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</si>
  <si>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</si>
  <si>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</si>
  <si>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</si>
  <si>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</si>
  <si>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</si>
  <si>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</si>
  <si>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</si>
  <si>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</si>
  <si>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</si>
  <si>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</si>
  <si>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</si>
  <si>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</si>
  <si>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</si>
  <si>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</si>
  <si>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</si>
  <si>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</si>
  <si>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</si>
  <si>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</si>
  <si>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</si>
  <si>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</si>
  <si>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</si>
  <si>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</si>
  <si>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</si>
  <si>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</si>
  <si>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</si>
  <si>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</si>
  <si>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</si>
  <si>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</si>
  <si>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</si>
  <si>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</si>
  <si>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</si>
  <si>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</si>
  <si>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</si>
  <si>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</si>
  <si>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</si>
  <si>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</si>
  <si>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</si>
  <si>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</si>
  <si>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</si>
  <si>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</si>
  <si>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</si>
  <si>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</si>
  <si>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</si>
  <si>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</si>
  <si>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</si>
  <si>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</si>
  <si>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</si>
  <si>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</si>
  <si>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</si>
  <si>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</si>
  <si>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</si>
  <si>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</si>
  <si>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</si>
  <si>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</si>
  <si>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</si>
  <si>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</si>
  <si>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</si>
  <si>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</si>
  <si>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</si>
  <si>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</si>
  <si>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</si>
  <si>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</si>
  <si>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</si>
  <si>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</si>
  <si>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</si>
  <si>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</si>
  <si>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</si>
  <si>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</si>
  <si>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</si>
  <si>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</si>
  <si>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</si>
  <si>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</si>
  <si>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</si>
  <si>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</si>
  <si>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</si>
  <si>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</si>
  <si>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</si>
  <si>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</si>
  <si>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</si>
  <si>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</si>
  <si>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</si>
  <si>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</si>
  <si>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</si>
  <si>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</si>
  <si>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</si>
  <si>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</si>
  <si>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</si>
  <si>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</si>
  <si>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</si>
  <si>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</si>
  <si>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</si>
  <si>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</si>
  <si>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</si>
  <si>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</si>
  <si>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</si>
  <si>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</si>
  <si>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</si>
  <si>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</si>
  <si>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</si>
  <si>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</si>
  <si>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</si>
  <si>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</si>
  <si>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</si>
  <si>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</si>
  <si>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</si>
  <si>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</si>
  <si>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</si>
  <si>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</si>
  <si>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</si>
  <si>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</si>
  <si>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</si>
  <si>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</si>
  <si>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</si>
  <si>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</si>
  <si>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</si>
  <si>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</si>
  <si>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</si>
  <si>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</si>
  <si>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</si>
  <si>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</si>
  <si>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</si>
  <si>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</si>
  <si>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</si>
  <si>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</si>
  <si>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</si>
  <si>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</si>
  <si>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</si>
  <si>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</si>
  <si>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</si>
  <si>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</si>
  <si>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</si>
  <si>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</si>
  <si>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</si>
  <si>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</si>
  <si>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</si>
  <si>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</si>
  <si>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</si>
  <si>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</si>
  <si>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</si>
  <si>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</si>
  <si>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</si>
  <si>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</si>
  <si>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</si>
  <si>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</si>
  <si>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</si>
  <si>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</si>
  <si>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</si>
  <si>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</si>
  <si>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</si>
  <si>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</si>
  <si>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</si>
  <si>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</si>
  <si>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</si>
  <si>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</si>
  <si>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</si>
  <si>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</si>
  <si>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</si>
  <si>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</si>
  <si>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</si>
  <si>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</si>
  <si>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</si>
  <si>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</si>
  <si>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</si>
  <si>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</si>
  <si>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</si>
  <si>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</si>
  <si>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</si>
  <si>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</si>
  <si>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</si>
  <si>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</si>
  <si>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</si>
  <si>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</si>
  <si>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</si>
  <si>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</si>
  <si>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</si>
  <si>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</si>
  <si>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</si>
  <si>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</si>
  <si>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</si>
  <si>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</si>
  <si>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</si>
  <si>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</si>
  <si>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</si>
  <si>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</si>
  <si>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</si>
  <si>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</si>
  <si>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</si>
  <si>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</si>
  <si>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</si>
  <si>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</si>
  <si>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</si>
  <si>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</si>
  <si>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</si>
  <si>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</si>
  <si>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</si>
  <si>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</si>
  <si>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</si>
  <si>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</si>
  <si>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</si>
  <si>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</si>
  <si>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</si>
  <si>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</si>
  <si>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</si>
  <si>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</si>
  <si>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</si>
  <si>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</si>
  <si>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</si>
  <si>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</si>
  <si>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</si>
  <si>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</si>
  <si>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</si>
  <si>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</si>
  <si>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</si>
  <si>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</si>
  <si>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</si>
  <si>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</si>
  <si>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</si>
  <si>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</si>
  <si>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</si>
  <si>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</si>
  <si>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</si>
  <si>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</si>
  <si>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</si>
  <si>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</si>
  <si>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</si>
  <si>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</si>
  <si>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</si>
  <si>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</si>
  <si>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</si>
  <si>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</si>
  <si>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</si>
  <si>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</si>
  <si>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</si>
  <si>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</si>
  <si>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</si>
  <si>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</si>
  <si>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</si>
  <si>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</si>
  <si>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</si>
  <si>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</si>
  <si>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</si>
  <si>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</si>
  <si>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</si>
  <si>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</si>
  <si>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</si>
  <si>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</si>
  <si>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</si>
  <si>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</si>
  <si>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</si>
  <si>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</si>
  <si>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</si>
  <si>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</si>
  <si>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</si>
  <si>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</si>
  <si>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</si>
  <si>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</si>
  <si>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</si>
  <si>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</si>
  <si>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</si>
  <si>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</si>
  <si>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</si>
  <si>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</si>
  <si>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</si>
  <si>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</si>
  <si>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</si>
  <si>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</si>
  <si>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</si>
  <si>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</si>
  <si>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</si>
  <si>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</si>
  <si>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</si>
  <si>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</si>
  <si>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</si>
  <si>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</si>
  <si>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</si>
  <si>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</si>
  <si>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</si>
  <si>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</si>
  <si>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</si>
  <si>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</si>
  <si>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</si>
  <si>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</si>
  <si>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</si>
  <si>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</si>
  <si>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</si>
  <si>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</si>
  <si>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</si>
  <si>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</si>
  <si>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</si>
  <si>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</si>
  <si>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</si>
  <si>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</si>
  <si>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</si>
  <si>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</si>
  <si>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</si>
  <si>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</si>
  <si>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</si>
  <si>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</si>
  <si>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</si>
  <si>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</si>
  <si>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</si>
  <si>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</si>
  <si>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</si>
  <si>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</si>
  <si>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</si>
  <si>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</si>
  <si>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</si>
  <si>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</si>
  <si>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</si>
  <si>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</si>
  <si>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</si>
  <si>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</si>
  <si>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</si>
  <si>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</si>
  <si>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</si>
  <si>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</si>
  <si>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</si>
  <si>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</si>
  <si>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</si>
  <si>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</si>
  <si>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</si>
  <si>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</si>
  <si>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</si>
  <si>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</si>
  <si>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</si>
  <si>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</si>
  <si>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</si>
  <si>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</si>
  <si>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</si>
  <si>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</si>
  <si>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</si>
  <si>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</si>
  <si>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</si>
  <si>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</si>
  <si>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</si>
  <si>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</si>
  <si>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</si>
  <si>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</si>
  <si>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</si>
  <si>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</si>
  <si>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</si>
  <si>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</si>
  <si>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</si>
  <si>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</si>
  <si>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</si>
  <si>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</si>
  <si>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</si>
  <si>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</si>
  <si>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</si>
  <si>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</si>
  <si>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</si>
  <si>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</si>
  <si>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</si>
  <si>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</si>
  <si>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</si>
  <si>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</si>
  <si>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</si>
  <si>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</si>
  <si>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</si>
  <si>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</si>
  <si>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</si>
  <si>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</si>
  <si>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</si>
  <si>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</si>
  <si>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</si>
  <si>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</si>
  <si>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</si>
  <si>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</si>
  <si>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</si>
  <si>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</si>
  <si>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</si>
  <si>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</si>
  <si>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</si>
  <si>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</si>
  <si>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</si>
  <si>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</si>
  <si>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</si>
  <si>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</si>
  <si>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</si>
  <si>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</si>
  <si>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</si>
  <si>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</si>
  <si>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</si>
  <si>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</si>
  <si>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</si>
  <si>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</si>
  <si>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</si>
  <si>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</si>
  <si>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</si>
  <si>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</si>
  <si>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</si>
  <si>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</si>
  <si>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</si>
  <si>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</si>
  <si>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</si>
  <si>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</si>
  <si>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</si>
  <si>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</si>
  <si>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</si>
  <si>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</si>
  <si>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</si>
  <si>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</si>
  <si>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</si>
  <si>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</si>
  <si>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</si>
  <si>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</si>
  <si>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</si>
  <si>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</si>
  <si>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</si>
  <si>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</si>
  <si>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</si>
  <si>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</si>
  <si>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</si>
  <si>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</si>
  <si>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</si>
  <si>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</si>
  <si>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</si>
  <si>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</si>
  <si>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</si>
  <si>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</si>
  <si>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</si>
  <si>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</si>
  <si>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</si>
  <si>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</si>
  <si>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</si>
  <si>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</si>
  <si>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</si>
  <si>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</si>
  <si>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</si>
  <si>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</si>
  <si>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</si>
  <si>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</si>
  <si>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</si>
  <si>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</si>
  <si>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</si>
  <si>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</si>
  <si>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</si>
  <si>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</si>
  <si>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</si>
  <si>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</si>
  <si>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</si>
  <si>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</si>
  <si>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</si>
  <si>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</si>
  <si>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</si>
  <si>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</si>
  <si>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</si>
  <si>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</si>
  <si>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</si>
  <si>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</si>
  <si>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</si>
  <si>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</si>
  <si>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</si>
  <si>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</si>
  <si>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</si>
  <si>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</si>
  <si>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</si>
  <si>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</si>
  <si>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</si>
  <si>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</si>
  <si>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</si>
  <si>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</si>
  <si>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</si>
  <si>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</si>
  <si>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</si>
  <si>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</si>
  <si>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</si>
  <si>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</si>
  <si>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</si>
  <si>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</si>
  <si>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</si>
  <si>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</si>
  <si>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</si>
  <si>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</si>
  <si>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</si>
  <si>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</si>
  <si>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</si>
  <si>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</si>
  <si>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</si>
  <si>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</si>
  <si>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</si>
  <si>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</si>
  <si>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</si>
  <si>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</si>
  <si>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</si>
  <si>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</si>
  <si>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</si>
  <si>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</si>
  <si>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</si>
  <si>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</si>
  <si>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</si>
  <si>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</si>
  <si>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</si>
  <si>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</si>
  <si>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</si>
  <si>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</si>
  <si>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</si>
  <si>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</si>
  <si>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</si>
  <si>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</si>
  <si>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</si>
  <si>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</si>
  <si>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</si>
  <si>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</si>
  <si>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</si>
  <si>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</si>
  <si>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</si>
  <si>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</si>
  <si>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</si>
  <si>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</si>
  <si>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</si>
  <si>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</si>
  <si>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</si>
  <si>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</si>
  <si>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</si>
  <si>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</si>
  <si>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</si>
  <si>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</si>
  <si>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</si>
  <si>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</si>
  <si>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</si>
  <si>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</si>
  <si>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</si>
  <si>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</si>
  <si>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</si>
  <si>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</si>
  <si>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</si>
  <si>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</si>
  <si>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</si>
  <si>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</si>
  <si>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</si>
  <si>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</si>
  <si>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</si>
  <si>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</si>
  <si>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</si>
  <si>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</si>
  <si>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</si>
  <si>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</si>
  <si>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</si>
  <si>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</si>
  <si>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</si>
  <si>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</si>
  <si>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</si>
  <si>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</si>
  <si>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</si>
  <si>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</si>
  <si>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</si>
  <si>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</si>
  <si>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</si>
  <si>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</si>
  <si>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</si>
  <si>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</si>
  <si>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</si>
  <si>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</si>
  <si>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</si>
  <si>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</si>
  <si>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</si>
  <si>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</si>
  <si>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</si>
  <si>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</si>
  <si>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</si>
  <si>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</si>
  <si>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</si>
  <si>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</si>
  <si>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</si>
  <si>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</si>
  <si>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</si>
  <si>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</si>
  <si>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</si>
  <si>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</si>
  <si>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</si>
  <si>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</si>
  <si>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</si>
  <si>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</si>
  <si>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</si>
  <si>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</si>
  <si>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</si>
  <si>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</si>
  <si>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</si>
  <si>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</si>
  <si>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</si>
  <si>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</si>
  <si>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</si>
  <si>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</si>
  <si>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</si>
  <si>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</si>
  <si>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</si>
  <si>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</si>
  <si>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</si>
  <si>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</si>
  <si>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</si>
  <si>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</si>
  <si>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</si>
  <si>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</si>
  <si>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</si>
  <si>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</si>
  <si>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</si>
  <si>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</si>
  <si>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</si>
  <si>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</si>
  <si>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</si>
  <si>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</si>
  <si>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</si>
  <si>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</si>
  <si>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</si>
  <si>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</si>
  <si>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</si>
  <si>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</si>
  <si>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</si>
  <si>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</si>
  <si>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</si>
  <si>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</si>
  <si>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</si>
  <si>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</si>
  <si>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</si>
  <si>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</si>
  <si>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</si>
  <si>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</si>
  <si>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</si>
  <si>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</si>
  <si>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</si>
  <si>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</si>
  <si>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</si>
  <si>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</si>
  <si>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</si>
  <si>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</si>
  <si>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</si>
  <si>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</si>
  <si>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</si>
  <si>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</si>
  <si>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</si>
  <si>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</si>
  <si>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</si>
  <si>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</si>
  <si>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</si>
  <si>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</si>
  <si>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</si>
  <si>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</si>
  <si>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</si>
  <si>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</si>
  <si>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</si>
  <si>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</si>
  <si>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</si>
  <si>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</si>
  <si>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</si>
  <si>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</si>
  <si>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</si>
  <si>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</si>
  <si>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</si>
  <si>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</si>
  <si>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</si>
  <si>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</si>
  <si>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</si>
  <si>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</si>
  <si>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</si>
  <si>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</si>
  <si>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</si>
  <si>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</si>
  <si>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</si>
  <si>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</si>
  <si>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</si>
  <si>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</si>
  <si>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</si>
  <si>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</si>
  <si>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</si>
  <si>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</si>
  <si>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</si>
  <si>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</si>
  <si>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</si>
  <si>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</si>
  <si>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</si>
  <si>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</si>
  <si>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</si>
  <si>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</si>
  <si>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</si>
  <si>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</si>
  <si>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</si>
  <si>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</si>
  <si>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</si>
  <si>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</si>
  <si>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</si>
  <si>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</si>
  <si>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</si>
  <si>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</si>
  <si>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</si>
  <si>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</si>
  <si>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</si>
  <si>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</si>
  <si>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</si>
  <si>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</si>
  <si>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</si>
  <si>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</si>
  <si>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</si>
  <si>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</si>
  <si>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</si>
  <si>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</si>
  <si>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</si>
  <si>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</si>
  <si>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</si>
  <si>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</si>
  <si>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</si>
  <si>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</si>
  <si>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</si>
  <si>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</si>
  <si>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</si>
  <si>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</si>
  <si>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</si>
  <si>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</si>
  <si>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</si>
  <si>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</si>
  <si>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</si>
  <si>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</si>
  <si>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</si>
  <si>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</si>
  <si>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</si>
  <si>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</si>
  <si>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</si>
  <si>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</si>
  <si>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</si>
  <si>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</si>
  <si>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</si>
  <si>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</si>
  <si>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</si>
  <si>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</si>
  <si>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</si>
  <si>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</si>
  <si>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</si>
  <si>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</si>
  <si>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</si>
  <si>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</si>
  <si>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</si>
  <si>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</si>
  <si>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</si>
  <si>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</si>
  <si>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</si>
  <si>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</si>
  <si>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</si>
  <si>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</si>
  <si>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</si>
  <si>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</si>
  <si>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</si>
  <si>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</si>
  <si>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</si>
  <si>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</si>
  <si>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</si>
  <si>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</si>
  <si>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</si>
  <si>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</si>
  <si>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</si>
  <si>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</si>
  <si>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</si>
  <si>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</si>
  <si>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</si>
  <si>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</si>
  <si>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</si>
  <si>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</si>
  <si>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</si>
  <si>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</si>
  <si>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</si>
  <si>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</si>
  <si>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</si>
  <si>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</si>
  <si>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</si>
  <si>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</si>
  <si>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</si>
  <si>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</si>
  <si>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</si>
  <si>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</si>
  <si>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</si>
  <si>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</si>
  <si>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</si>
  <si>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</si>
  <si>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</si>
  <si>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</si>
  <si>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</si>
  <si>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</si>
  <si>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</si>
  <si>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</si>
  <si>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</si>
  <si>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</si>
  <si>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</si>
  <si>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</si>
  <si>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</si>
  <si>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</si>
  <si>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</si>
  <si>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</si>
  <si>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</si>
  <si>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</si>
  <si>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</si>
  <si>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</si>
  <si>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</si>
  <si>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</si>
  <si>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</si>
  <si>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</si>
  <si>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</si>
  <si>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</si>
  <si>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</si>
  <si>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</si>
  <si>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</si>
  <si>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</si>
  <si>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</si>
  <si>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</si>
  <si>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</si>
  <si>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</si>
  <si>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</si>
  <si>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</si>
  <si>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</si>
  <si>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</si>
  <si>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</si>
  <si>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</si>
  <si>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</si>
  <si>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</si>
  <si>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</si>
  <si>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</si>
  <si>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</si>
  <si>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</si>
  <si>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</si>
  <si>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</si>
  <si>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</si>
  <si>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</si>
  <si>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</si>
  <si>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</si>
  <si>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</si>
  <si>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</si>
  <si>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</si>
  <si>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</si>
  <si>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</si>
  <si>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</si>
  <si>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</si>
  <si>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</si>
  <si>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</si>
  <si>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</si>
  <si>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</si>
  <si>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</si>
  <si>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</si>
  <si>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</si>
  <si>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</si>
  <si>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</si>
  <si>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</si>
  <si>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</si>
  <si>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</si>
  <si>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</si>
  <si>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</si>
  <si>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</si>
  <si>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</si>
  <si>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</si>
  <si>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</si>
  <si>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</si>
  <si>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</si>
  <si>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</si>
  <si>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</si>
  <si>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</si>
  <si>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</si>
  <si>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</si>
  <si>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</si>
  <si>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</si>
  <si>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</si>
  <si>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</si>
  <si>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</si>
  <si>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</si>
  <si>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</si>
  <si>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</si>
  <si>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</si>
  <si>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</si>
  <si>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</si>
  <si>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</si>
  <si>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</si>
  <si>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</si>
  <si>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</si>
  <si>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</si>
  <si>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</si>
  <si>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</si>
  <si>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</si>
  <si>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</si>
  <si>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</si>
  <si>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</si>
  <si>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</si>
  <si>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</si>
  <si>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</si>
  <si>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</si>
  <si>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</si>
  <si>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</si>
  <si>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</si>
  <si>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</si>
  <si>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</si>
  <si>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</si>
  <si>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</si>
  <si>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</si>
  <si>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</si>
  <si>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</si>
  <si>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</si>
  <si>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</si>
  <si>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</si>
  <si>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</si>
  <si>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</si>
  <si>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</si>
  <si>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</si>
  <si>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</si>
  <si>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</si>
  <si>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</si>
  <si>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</si>
  <si>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</si>
  <si>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</si>
  <si>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</si>
  <si>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</si>
  <si>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</si>
  <si>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</si>
  <si>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</si>
  <si>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</si>
  <si>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</si>
  <si>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</si>
  <si>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</si>
  <si>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</si>
  <si>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</si>
  <si>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</si>
  <si>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</si>
  <si>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</si>
  <si>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</si>
  <si>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</si>
  <si>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</si>
  <si>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</si>
  <si>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</si>
  <si>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</si>
  <si>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</si>
  <si>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</si>
  <si>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</si>
  <si>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</si>
  <si>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</si>
  <si>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</si>
  <si>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</si>
  <si>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</si>
  <si>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</si>
  <si>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</si>
  <si>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</si>
  <si>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</si>
  <si>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</si>
  <si>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</si>
  <si>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</si>
  <si>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</si>
  <si>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</si>
  <si>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</si>
  <si>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</si>
  <si>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</si>
  <si>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</si>
  <si>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</si>
  <si>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</si>
  <si>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</si>
  <si>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</si>
  <si>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</si>
  <si>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</si>
  <si>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</si>
  <si>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</si>
  <si>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</si>
  <si>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</si>
  <si>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</si>
  <si>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</si>
  <si>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</si>
  <si>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</si>
  <si>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</si>
  <si>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</si>
  <si>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</si>
  <si>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</si>
  <si>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</si>
  <si>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</si>
  <si>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</si>
  <si>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</si>
  <si>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</si>
  <si>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</si>
  <si>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</si>
  <si>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</si>
  <si>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</si>
  <si>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</si>
  <si>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</si>
  <si>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</si>
  <si>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</si>
  <si>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</si>
  <si>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</si>
  <si>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</si>
  <si>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</si>
  <si>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</si>
  <si>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</si>
  <si>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</si>
  <si>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</si>
  <si>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</si>
  <si>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</si>
  <si>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</si>
  <si>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</si>
  <si>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</si>
  <si>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</si>
  <si>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</si>
  <si>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</si>
  <si>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</si>
  <si>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</si>
  <si>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</si>
  <si>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</si>
  <si>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</si>
  <si>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</si>
  <si>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</si>
  <si>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</si>
  <si>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</si>
  <si>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</si>
  <si>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</si>
  <si>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</si>
  <si>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</si>
  <si>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</si>
  <si>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</si>
  <si>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</si>
  <si>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</si>
  <si>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</si>
  <si>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</si>
  <si>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</si>
  <si>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</si>
  <si>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</si>
  <si>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</si>
  <si>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</si>
  <si>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</si>
  <si>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</si>
  <si>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</si>
  <si>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</si>
  <si>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</si>
  <si>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</si>
  <si>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</si>
  <si>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</si>
  <si>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</si>
  <si>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</si>
  <si>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</si>
  <si>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</si>
  <si>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</si>
  <si>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</si>
  <si>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</si>
  <si>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</si>
  <si>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</si>
  <si>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</si>
  <si>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</si>
  <si>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</si>
  <si>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</si>
  <si>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</si>
  <si>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</si>
  <si>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</si>
  <si>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</si>
  <si>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</si>
  <si>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</si>
  <si>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</si>
  <si>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</si>
  <si>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</si>
  <si>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</si>
  <si>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</si>
  <si>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</si>
  <si>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</si>
  <si>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</si>
  <si>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</si>
  <si>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</si>
  <si>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</si>
  <si>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</si>
  <si>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</si>
  <si>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</si>
  <si>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</si>
  <si>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</si>
  <si>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</si>
  <si>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</si>
  <si>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</si>
  <si>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</si>
  <si>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</si>
  <si>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</si>
  <si>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</si>
  <si>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</si>
  <si>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</si>
  <si>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</si>
  <si>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</si>
  <si>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</si>
  <si>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</si>
  <si>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</si>
  <si>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</si>
  <si>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</si>
  <si>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</si>
  <si>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</si>
  <si>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</si>
  <si>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</si>
  <si>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</si>
  <si>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</si>
  <si>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</si>
  <si>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</si>
  <si>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</si>
  <si>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</si>
  <si>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</si>
  <si>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</si>
  <si>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</si>
  <si>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</si>
  <si>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</si>
  <si>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</si>
  <si>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</si>
  <si>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</si>
  <si>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</si>
  <si>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</si>
  <si>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</si>
  <si>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</si>
  <si>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</si>
  <si>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</si>
  <si>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</si>
  <si>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</si>
  <si>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</si>
  <si>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</si>
  <si>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</si>
  <si>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</si>
  <si>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</si>
  <si>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</si>
  <si>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</si>
  <si>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</si>
  <si>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</si>
  <si>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</si>
  <si>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</si>
  <si>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</si>
  <si>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</si>
  <si>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</si>
  <si>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</si>
  <si>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</si>
  <si>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</si>
  <si>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</si>
  <si>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</si>
  <si>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</si>
  <si>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</si>
  <si>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</si>
  <si>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</si>
  <si>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</si>
  <si>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</si>
  <si>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</si>
  <si>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</si>
  <si>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</si>
  <si>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</si>
  <si>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</si>
  <si>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</si>
  <si>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</si>
  <si>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</si>
  <si>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</si>
  <si>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</si>
  <si>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</si>
  <si>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</si>
  <si>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</si>
  <si>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</si>
  <si>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</si>
  <si>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</si>
  <si>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</si>
  <si>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</si>
  <si>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</si>
  <si>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</si>
  <si>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</si>
  <si>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</si>
  <si>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</si>
  <si>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</si>
  <si>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</si>
  <si>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</si>
  <si>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</si>
  <si>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</si>
  <si>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</si>
  <si>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</si>
  <si>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</si>
  <si>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</si>
  <si>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</si>
  <si>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</si>
  <si>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</si>
  <si>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</si>
  <si>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</si>
  <si>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</si>
  <si>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</si>
  <si>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</si>
  <si>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</si>
  <si>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</si>
  <si>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</si>
  <si>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</si>
  <si>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</si>
  <si>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</si>
  <si>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</si>
  <si>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</si>
  <si>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</si>
  <si>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</si>
  <si>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</si>
  <si>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</si>
  <si>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</si>
  <si>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</si>
  <si>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</si>
  <si>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</si>
  <si>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</si>
  <si>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</si>
  <si>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</si>
  <si>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</si>
  <si>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</si>
  <si>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</si>
  <si>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</si>
  <si>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</si>
  <si>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</si>
  <si>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</si>
  <si>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</si>
  <si>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</si>
  <si>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</si>
  <si>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</si>
  <si>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</si>
  <si>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</si>
  <si>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</si>
  <si>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</si>
  <si>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</si>
  <si>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</si>
  <si>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</si>
  <si>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</si>
  <si>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</si>
  <si>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</si>
  <si>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</si>
  <si>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</si>
  <si>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</si>
  <si>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</si>
  <si>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</si>
  <si>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</si>
  <si>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</si>
  <si>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</si>
  <si>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</si>
  <si>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</si>
  <si>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</si>
  <si>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</si>
  <si>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</si>
  <si>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</si>
  <si>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</si>
  <si>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</si>
  <si>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</si>
  <si>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</si>
  <si>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</si>
  <si>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</si>
  <si>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</si>
  <si>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</si>
  <si>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</si>
  <si>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</si>
  <si>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</si>
  <si>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</si>
  <si>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</si>
  <si>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</si>
  <si>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</si>
  <si>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</si>
  <si>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</si>
  <si>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</si>
  <si>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</si>
  <si>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</si>
  <si>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</si>
  <si>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</si>
  <si>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</si>
  <si>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</si>
  <si>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</si>
  <si>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</si>
  <si>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</si>
  <si>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</si>
  <si>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</si>
  <si>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</si>
  <si>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</si>
  <si>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</si>
  <si>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</si>
  <si>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</si>
  <si>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</si>
  <si>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</si>
  <si>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</si>
  <si>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</si>
  <si>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</si>
  <si>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</si>
  <si>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</si>
  <si>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</si>
  <si>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</si>
  <si>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</si>
  <si>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</si>
  <si>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</si>
  <si>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</si>
  <si>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</si>
  <si>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</si>
  <si>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</si>
  <si>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</si>
  <si>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</si>
  <si>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</si>
  <si>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</si>
  <si>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</si>
  <si>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</si>
  <si>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</si>
  <si>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</si>
  <si>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</si>
  <si>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</si>
  <si>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</si>
  <si>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</si>
  <si>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</si>
  <si>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</si>
  <si>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</si>
  <si>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</si>
  <si>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</si>
  <si>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</si>
  <si>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</si>
  <si>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</si>
  <si>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</si>
  <si>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</si>
  <si>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</si>
  <si>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</si>
  <si>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</si>
  <si>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</si>
  <si>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</si>
  <si>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</si>
  <si>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</si>
  <si>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</si>
  <si>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</si>
  <si>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</si>
  <si>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</si>
  <si>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</si>
  <si>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</si>
  <si>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</si>
  <si>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</si>
  <si>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</si>
  <si>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</si>
  <si>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</si>
  <si>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</si>
  <si>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</si>
  <si>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</si>
  <si>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</si>
  <si>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</si>
  <si>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</si>
  <si>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</si>
  <si>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</si>
  <si>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</si>
  <si>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</si>
  <si>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</si>
  <si>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</si>
  <si>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</si>
  <si>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</si>
  <si>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</si>
  <si>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</si>
  <si>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</si>
  <si>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</si>
  <si>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</si>
  <si>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</si>
  <si>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</si>
  <si>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</si>
  <si>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</si>
  <si>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</si>
  <si>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</si>
  <si>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</si>
  <si>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</si>
  <si>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</si>
  <si>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</si>
  <si>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</si>
  <si>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</si>
  <si>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</si>
  <si>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</si>
  <si>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</si>
  <si>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</si>
  <si>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</si>
  <si>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</si>
  <si>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</si>
  <si>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</si>
  <si>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</si>
  <si>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</si>
  <si>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</si>
  <si>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</si>
  <si>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</si>
  <si>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</si>
  <si>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</si>
  <si>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</si>
  <si>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</si>
  <si>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</si>
  <si>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</si>
  <si>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</si>
  <si>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</si>
  <si>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</si>
  <si>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</si>
  <si>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</si>
  <si>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</si>
  <si>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</si>
  <si>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</si>
  <si>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</si>
  <si>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</si>
  <si>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</si>
  <si>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</si>
  <si>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</si>
  <si>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</si>
  <si>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</si>
  <si>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</si>
  <si>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</si>
  <si>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</si>
  <si>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</si>
  <si>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</si>
  <si>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</si>
  <si>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</si>
  <si>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</si>
  <si>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</si>
  <si>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</si>
  <si>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</si>
  <si>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</si>
  <si>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</si>
  <si>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</si>
  <si>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</si>
  <si>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</si>
  <si>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</si>
  <si>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</si>
  <si>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</si>
  <si>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</si>
  <si>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</si>
  <si>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</si>
  <si>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</si>
  <si>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</si>
  <si>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</si>
  <si>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</si>
  <si>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</si>
  <si>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</si>
  <si>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</si>
  <si>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</si>
  <si>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</si>
  <si>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</si>
  <si>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</si>
  <si>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</si>
  <si>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</si>
  <si>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</si>
  <si>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</si>
  <si>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</si>
  <si>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</si>
  <si>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</si>
  <si>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</si>
  <si>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</si>
  <si>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</si>
  <si>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</si>
  <si>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</si>
  <si>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</si>
  <si>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</si>
  <si>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</si>
  <si>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</si>
  <si>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</si>
  <si>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</si>
  <si>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</si>
  <si>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</si>
  <si>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</si>
  <si>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</si>
  <si>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</si>
  <si>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</si>
  <si>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</si>
  <si>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</si>
  <si>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</si>
  <si>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</si>
  <si>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</si>
  <si>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</si>
  <si>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</si>
  <si>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</si>
  <si>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</si>
  <si>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</si>
  <si>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</si>
  <si>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</si>
  <si>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</si>
  <si>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</si>
  <si>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</si>
  <si>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</si>
  <si>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</si>
  <si>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</si>
  <si>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</si>
  <si>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</si>
  <si>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</si>
  <si>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</si>
  <si>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</si>
  <si>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</si>
  <si>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</si>
  <si>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</si>
  <si>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</si>
  <si>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</si>
  <si>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</si>
  <si>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</si>
  <si>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</si>
  <si>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</si>
  <si>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</si>
  <si>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</si>
  <si>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</si>
  <si>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</si>
  <si>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</si>
  <si>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</si>
  <si>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</si>
  <si>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</si>
  <si>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</si>
  <si>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</si>
  <si>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</si>
  <si>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</si>
  <si>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</si>
  <si>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</si>
  <si>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</si>
  <si>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</si>
  <si>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</si>
  <si>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</si>
  <si>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</si>
  <si>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</si>
  <si>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</si>
  <si>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</si>
  <si>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</si>
  <si>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</si>
  <si>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</si>
  <si>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</si>
  <si>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</si>
  <si>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</si>
  <si>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</si>
  <si>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</si>
  <si>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</si>
  <si>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</si>
  <si>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</si>
  <si>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</si>
  <si>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</si>
  <si>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</si>
  <si>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</si>
  <si>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</si>
  <si>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</si>
  <si>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</si>
  <si>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</si>
  <si>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</si>
  <si>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</si>
  <si>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</si>
  <si>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</si>
  <si>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</si>
  <si>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</si>
  <si>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</si>
  <si>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</si>
  <si>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</si>
  <si>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</si>
  <si>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</si>
  <si>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</si>
  <si>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</si>
  <si>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</si>
  <si>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</si>
  <si>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</si>
  <si>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</si>
  <si>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</si>
  <si>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</si>
  <si>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</si>
  <si>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</si>
  <si>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</si>
  <si>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</si>
  <si>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</si>
  <si>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</si>
  <si>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</si>
  <si>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</si>
  <si>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</si>
  <si>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</si>
  <si>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</si>
  <si>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</si>
  <si>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</si>
  <si>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</si>
  <si>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</si>
  <si>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</si>
  <si>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</si>
  <si>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</si>
  <si>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</si>
  <si>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</si>
  <si>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</si>
  <si>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</si>
  <si>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</si>
  <si>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</si>
  <si>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</si>
  <si>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</si>
  <si>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</si>
  <si>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</si>
  <si>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</si>
  <si>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</si>
  <si>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</si>
  <si>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</si>
  <si>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</si>
  <si>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</si>
  <si>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</si>
  <si>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</si>
  <si>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</si>
  <si>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</si>
  <si>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</si>
  <si>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</si>
  <si>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</si>
  <si>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</si>
  <si>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</si>
  <si>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</si>
  <si>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</si>
  <si>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</si>
  <si>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</si>
  <si>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</si>
  <si>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</si>
  <si>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</si>
  <si>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</si>
  <si>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</si>
  <si>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</si>
  <si>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</si>
  <si>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</si>
  <si>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</si>
  <si>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</si>
  <si>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</si>
  <si>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</si>
  <si>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</si>
  <si>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</si>
  <si>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</si>
  <si>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</si>
  <si>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</si>
  <si>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</si>
  <si>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</si>
  <si>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</si>
  <si>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</si>
  <si>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</si>
  <si>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</si>
  <si>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</si>
  <si>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</si>
  <si>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</si>
  <si>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</si>
  <si>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</si>
  <si>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</si>
  <si>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</si>
  <si>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</si>
  <si>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</si>
  <si>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</si>
  <si>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</si>
  <si>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</si>
  <si>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</si>
  <si>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</si>
  <si>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</si>
  <si>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</si>
  <si>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</si>
  <si>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</si>
  <si>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</si>
  <si>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</si>
  <si>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</si>
  <si>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</si>
  <si>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</si>
  <si>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</si>
  <si>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</si>
  <si>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</si>
  <si>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</si>
  <si>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</si>
  <si>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</si>
  <si>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</si>
  <si>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</si>
  <si>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</si>
  <si>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</si>
  <si>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</si>
  <si>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</si>
  <si>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</si>
  <si>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</si>
  <si>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</si>
  <si>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</si>
  <si>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</si>
  <si>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</si>
  <si>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</si>
  <si>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</si>
  <si>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</si>
  <si>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</si>
  <si>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</si>
  <si>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</si>
  <si>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</si>
  <si>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</si>
  <si>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</si>
  <si>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</si>
  <si>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</si>
  <si>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</si>
  <si>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</si>
  <si>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</si>
  <si>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</si>
  <si>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</si>
  <si>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</si>
  <si>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</si>
  <si>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</si>
  <si>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</si>
  <si>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</si>
  <si>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</si>
  <si>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</si>
  <si>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</si>
  <si>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</si>
  <si>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</si>
  <si>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</si>
  <si>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</si>
  <si>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</si>
  <si>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</si>
  <si>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</si>
  <si>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</si>
  <si>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</si>
  <si>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</si>
  <si>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</si>
  <si>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</si>
  <si>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</si>
  <si>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</si>
  <si>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</si>
  <si>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</si>
  <si>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</si>
  <si>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</si>
  <si>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</si>
  <si>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</si>
  <si>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</si>
  <si>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</si>
  <si>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</si>
  <si>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</si>
  <si>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</si>
  <si>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</si>
  <si>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</si>
  <si>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</si>
  <si>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</si>
  <si>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</si>
  <si>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</si>
  <si>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</si>
  <si>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</si>
  <si>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</si>
  <si>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</si>
  <si>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</si>
  <si>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</si>
  <si>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</si>
  <si>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</si>
  <si>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</si>
  <si>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</si>
  <si>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</si>
  <si>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</si>
  <si>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</si>
  <si>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</si>
  <si>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</si>
  <si>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</si>
  <si>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</si>
  <si>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</si>
  <si>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</si>
  <si>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</si>
  <si>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</si>
  <si>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</si>
  <si>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</si>
  <si>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</si>
  <si>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</si>
  <si>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</si>
  <si>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</si>
  <si>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</si>
  <si>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</si>
  <si>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</si>
  <si>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</si>
  <si>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</si>
  <si>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</si>
  <si>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</si>
  <si>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</si>
  <si>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</si>
  <si>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</si>
  <si>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</si>
  <si>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</si>
  <si>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</si>
  <si>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</si>
  <si>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</si>
  <si>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</si>
  <si>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</si>
  <si>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</si>
  <si>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</si>
  <si>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</si>
  <si>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</si>
  <si>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</si>
  <si>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</si>
  <si>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</si>
  <si>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</si>
  <si>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</si>
  <si>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</si>
  <si>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</si>
  <si>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</si>
  <si>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</si>
  <si>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</si>
  <si>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</si>
  <si>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</si>
  <si>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</si>
  <si>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</si>
  <si>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</si>
  <si>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</si>
  <si>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</si>
  <si>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</si>
  <si>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</si>
  <si>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</si>
  <si>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</si>
  <si>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</si>
  <si>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</si>
  <si>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</si>
  <si>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</si>
  <si>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</si>
  <si>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</si>
  <si>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</si>
  <si>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</si>
  <si>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</si>
  <si>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</si>
  <si>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</si>
  <si>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</si>
  <si>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</si>
  <si>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</si>
  <si>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</si>
  <si>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</si>
  <si>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</si>
  <si>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</si>
  <si>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</si>
  <si>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</si>
  <si>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</si>
  <si>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</si>
  <si>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</si>
  <si>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</si>
  <si>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</si>
  <si>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</si>
  <si>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</si>
  <si>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</si>
  <si>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</si>
  <si>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</si>
  <si>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</si>
  <si>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</si>
  <si>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</si>
  <si>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</si>
  <si>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</si>
  <si>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</si>
  <si>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</si>
  <si>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</si>
  <si>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</si>
  <si>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</si>
  <si>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</si>
  <si>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</si>
  <si>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</si>
  <si>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</si>
  <si>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</si>
  <si>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</si>
  <si>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</si>
  <si>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</si>
  <si>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</si>
  <si>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</si>
  <si>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</si>
  <si>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</si>
  <si>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</si>
  <si>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</si>
  <si>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</si>
  <si>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</si>
  <si>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</si>
  <si>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</si>
  <si>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</si>
  <si>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</si>
  <si>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</si>
  <si>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</si>
  <si>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</si>
  <si>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</si>
  <si>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</si>
  <si>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</si>
  <si>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</si>
  <si>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</si>
  <si>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</si>
  <si>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</si>
  <si>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</si>
  <si>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</si>
  <si>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</si>
  <si>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</si>
  <si>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</si>
  <si>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</si>
  <si>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</si>
  <si>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</si>
  <si>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</si>
  <si>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</si>
  <si>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</si>
  <si>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</si>
  <si>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</si>
  <si>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</si>
  <si>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</si>
  <si>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</si>
  <si>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</si>
  <si>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</si>
  <si>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</si>
  <si>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</si>
  <si>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</si>
  <si>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</si>
  <si>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</si>
  <si>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</si>
  <si>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</si>
  <si>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</si>
  <si>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</si>
  <si>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</si>
  <si>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</si>
  <si>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</si>
  <si>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</si>
  <si>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</si>
  <si>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</si>
  <si>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</si>
  <si>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</si>
  <si>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</si>
  <si>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</si>
  <si>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</si>
  <si>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</si>
  <si>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</si>
  <si>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</si>
  <si>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</si>
  <si>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</si>
  <si>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</si>
  <si>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</si>
  <si>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</si>
  <si>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</si>
  <si>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</si>
  <si>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</si>
  <si>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</si>
  <si>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</si>
  <si>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</si>
  <si>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</si>
  <si>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</si>
  <si>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</si>
  <si>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</si>
  <si>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</si>
  <si>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</si>
  <si>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</si>
  <si>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</si>
  <si>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</si>
  <si>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</si>
  <si>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</si>
  <si>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</si>
  <si>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</si>
  <si>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</si>
  <si>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</si>
  <si>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</si>
  <si>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</si>
  <si>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</si>
  <si>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</si>
  <si>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</si>
  <si>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</si>
  <si>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</si>
  <si>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</si>
  <si>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</si>
  <si>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</si>
  <si>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</si>
  <si>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</si>
  <si>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</si>
  <si>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</si>
  <si>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</si>
  <si>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</si>
  <si>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</si>
  <si>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</si>
  <si>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</si>
  <si>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</si>
  <si>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</si>
  <si>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</si>
  <si>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</si>
  <si>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</si>
  <si>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</si>
  <si>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</si>
  <si>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</si>
  <si>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</si>
  <si>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</si>
  <si>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</si>
  <si>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</si>
  <si>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</si>
  <si>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</si>
  <si>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</si>
  <si>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</si>
  <si>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</si>
  <si>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</si>
  <si>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</si>
  <si>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</si>
  <si>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</si>
  <si>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</si>
  <si>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</si>
  <si>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</si>
  <si>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</si>
  <si>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</si>
  <si>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</si>
  <si>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</si>
  <si>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</si>
  <si>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</si>
  <si>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</si>
  <si>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</si>
  <si>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</si>
  <si>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</si>
  <si>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</si>
  <si>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</si>
  <si>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</si>
  <si>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</si>
  <si>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</si>
  <si>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</si>
  <si>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</si>
  <si>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</si>
  <si>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</si>
  <si>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</si>
  <si>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</si>
  <si>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</si>
  <si>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</si>
  <si>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</si>
  <si>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</si>
  <si>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</si>
  <si>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</si>
  <si>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</si>
  <si>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</si>
  <si>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</si>
  <si>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</si>
  <si>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</si>
  <si>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</si>
  <si>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</si>
  <si>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</si>
  <si>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</si>
  <si>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</si>
  <si>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</si>
  <si>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</si>
  <si>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</si>
  <si>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</si>
  <si>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</si>
  <si>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</si>
  <si>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</si>
  <si>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</si>
  <si>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</si>
  <si>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</si>
  <si>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</si>
  <si>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</si>
  <si>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</si>
  <si>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</si>
  <si>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</si>
  <si>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</si>
  <si>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</si>
  <si>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</si>
  <si>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</si>
  <si>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</si>
  <si>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</si>
  <si>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</si>
  <si>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</si>
  <si>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</si>
  <si>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</si>
  <si>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</si>
  <si>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</si>
  <si>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</si>
  <si>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</si>
  <si>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</si>
  <si>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</si>
  <si>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</si>
  <si>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</si>
  <si>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</si>
  <si>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</si>
  <si>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</si>
  <si>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</si>
  <si>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</si>
  <si>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</si>
  <si>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</si>
  <si>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</si>
  <si>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</si>
  <si>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</si>
  <si>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</si>
  <si>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</si>
  <si>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</si>
  <si>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</si>
  <si>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</si>
  <si>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</si>
  <si>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</si>
  <si>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</si>
  <si>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</si>
  <si>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</si>
  <si>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</si>
  <si>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</si>
  <si>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</si>
  <si>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</si>
  <si>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</si>
  <si>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</si>
  <si>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</si>
  <si>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</si>
  <si>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</si>
  <si>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</si>
  <si>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</si>
  <si>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</si>
  <si>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</si>
  <si>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</si>
  <si>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</si>
  <si>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</si>
  <si>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</si>
  <si>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</si>
  <si>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</si>
  <si>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</si>
  <si>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</si>
  <si>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</si>
  <si>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</si>
  <si>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</si>
  <si>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</si>
  <si>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</si>
  <si>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</si>
  <si>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</si>
  <si>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</si>
  <si>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</si>
  <si>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</si>
  <si>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</si>
  <si>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</si>
  <si>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</si>
  <si>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</si>
  <si>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</si>
  <si>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</si>
  <si>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</si>
  <si>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</si>
  <si>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</si>
  <si>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</si>
  <si>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</si>
  <si>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</si>
  <si>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</si>
  <si>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</si>
  <si>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</si>
  <si>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</si>
  <si>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</si>
  <si>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</si>
  <si>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</si>
  <si>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</si>
  <si>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</si>
  <si>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</si>
  <si>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</si>
  <si>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</si>
  <si>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</si>
  <si>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</si>
  <si>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</si>
  <si>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</si>
  <si>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</si>
  <si>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</si>
  <si>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</si>
  <si>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</si>
  <si>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</si>
  <si>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</si>
  <si>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</si>
  <si>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</si>
  <si>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</si>
  <si>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</si>
  <si>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</si>
  <si>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</si>
  <si>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</si>
  <si>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</si>
  <si>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</si>
  <si>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</si>
  <si>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</si>
  <si>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</si>
  <si>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</si>
  <si>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</si>
  <si>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</si>
  <si>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</si>
  <si>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</si>
  <si>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</si>
  <si>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</si>
  <si>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</si>
  <si>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</si>
  <si>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</si>
  <si>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</si>
  <si>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</si>
  <si>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</si>
  <si>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</si>
  <si>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</si>
  <si>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</si>
  <si>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</si>
  <si>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</si>
  <si>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</si>
  <si>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</si>
  <si>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</si>
  <si>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</si>
  <si>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</si>
  <si>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</si>
  <si>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</si>
  <si>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</si>
  <si>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</si>
  <si>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</si>
  <si>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</si>
  <si>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</si>
  <si>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</si>
  <si>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</si>
  <si>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</si>
  <si>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</si>
  <si>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</si>
  <si>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</si>
  <si>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</si>
  <si>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</si>
  <si>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</si>
  <si>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</si>
  <si>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</si>
  <si>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</si>
  <si>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</si>
  <si>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</si>
  <si>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</si>
  <si>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</si>
  <si>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</si>
  <si>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</si>
  <si>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</si>
  <si>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</si>
  <si>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</si>
  <si>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</si>
  <si>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</si>
  <si>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</si>
  <si>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</si>
  <si>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</si>
  <si>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</si>
  <si>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</si>
  <si>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</si>
  <si>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</si>
  <si>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</si>
  <si>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</si>
  <si>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</si>
  <si>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</si>
  <si>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</si>
  <si>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</si>
  <si>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</si>
  <si>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</si>
  <si>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</si>
  <si>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</si>
  <si>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</si>
  <si>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</si>
  <si>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</si>
  <si>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</si>
  <si>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</si>
  <si>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</si>
  <si>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</si>
  <si>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</si>
  <si>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</si>
  <si>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</si>
  <si>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</si>
  <si>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</si>
  <si>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</si>
  <si>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</si>
  <si>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</si>
  <si>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</si>
  <si>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</si>
  <si>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</si>
  <si>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</si>
  <si>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</si>
  <si>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</si>
  <si>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</si>
  <si>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</si>
  <si>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</si>
  <si>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</si>
  <si>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</si>
  <si>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</si>
  <si>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</si>
  <si>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</si>
  <si>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</si>
  <si>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</si>
  <si>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</si>
  <si>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</si>
  <si>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</si>
  <si>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</si>
  <si>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</si>
  <si>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</si>
  <si>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</si>
  <si>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</si>
  <si>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</si>
  <si>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</si>
  <si>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</si>
  <si>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</si>
  <si>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</si>
  <si>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</si>
  <si>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</si>
  <si>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</si>
  <si>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</si>
  <si>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</si>
  <si>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</si>
  <si>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</si>
  <si>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</si>
  <si>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</si>
  <si>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</si>
  <si>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</si>
  <si>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</si>
  <si>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</si>
  <si>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</si>
  <si>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</si>
  <si>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</si>
  <si>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</si>
  <si>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</si>
  <si>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</si>
  <si>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</si>
  <si>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</si>
  <si>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</si>
  <si>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</si>
  <si>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</si>
  <si>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</si>
  <si>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</si>
  <si>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</si>
  <si>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</si>
  <si>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</si>
  <si>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</si>
  <si>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</si>
  <si>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</si>
  <si>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</si>
  <si>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</si>
  <si>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</si>
  <si>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</si>
  <si>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</si>
  <si>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</si>
  <si>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</si>
  <si>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</si>
  <si>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</si>
  <si>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</si>
  <si>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</si>
  <si>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</si>
  <si>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</si>
  <si>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</si>
  <si>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</si>
  <si>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</si>
  <si>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</si>
  <si>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</si>
  <si>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</si>
  <si>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</si>
  <si>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</si>
  <si>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</si>
  <si>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</si>
  <si>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</si>
  <si>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</si>
  <si>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</si>
  <si>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</si>
  <si>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</si>
  <si>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</si>
  <si>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</si>
  <si>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</si>
  <si>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</si>
  <si>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</si>
  <si>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</si>
  <si>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</si>
  <si>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</si>
  <si>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</si>
  <si>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</si>
  <si>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</si>
  <si>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</si>
  <si>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</si>
  <si>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</si>
  <si>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</si>
  <si>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</si>
  <si>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</si>
  <si>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</si>
  <si>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</si>
  <si>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</si>
  <si>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</si>
  <si>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</si>
  <si>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</si>
  <si>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</si>
  <si>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</si>
  <si>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</si>
  <si>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</si>
  <si>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</si>
  <si>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</si>
  <si>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</si>
  <si>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</si>
  <si>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</si>
  <si>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</si>
  <si>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</si>
  <si>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</si>
  <si>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</si>
  <si>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</si>
  <si>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</si>
  <si>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</si>
  <si>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</si>
  <si>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</si>
  <si>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</si>
  <si>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</si>
  <si>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</si>
  <si>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</si>
  <si>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</si>
  <si>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</si>
  <si>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</si>
  <si>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</si>
  <si>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</si>
  <si>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</si>
  <si>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</si>
  <si>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</si>
  <si>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</si>
  <si>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</si>
  <si>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</si>
  <si>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</si>
  <si>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</si>
  <si>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</si>
  <si>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</si>
  <si>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</si>
  <si>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</si>
  <si>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</si>
  <si>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</si>
  <si>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</si>
  <si>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</si>
  <si>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</si>
  <si>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</si>
  <si>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</si>
  <si>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</si>
  <si>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</si>
  <si>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</si>
  <si>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</si>
  <si>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</si>
  <si>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</si>
  <si>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</si>
  <si>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</si>
  <si>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</si>
  <si>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</si>
  <si>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</si>
  <si>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</si>
  <si>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</si>
  <si>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</si>
  <si>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</si>
  <si>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</si>
  <si>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</si>
  <si>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</si>
  <si>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</si>
  <si>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</si>
  <si>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</si>
  <si>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</si>
  <si>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</si>
  <si>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</si>
  <si>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</si>
  <si>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</si>
  <si>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</si>
  <si>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</si>
  <si>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</si>
  <si>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</si>
  <si>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</si>
  <si>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</si>
  <si>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</si>
  <si>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</si>
  <si>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</si>
  <si>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</si>
  <si>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</si>
  <si>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</si>
  <si>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</si>
  <si>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</si>
  <si>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</si>
  <si>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</si>
  <si>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</si>
  <si>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</si>
  <si>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</si>
  <si>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</si>
  <si>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</si>
  <si>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</si>
  <si>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</si>
  <si>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</si>
  <si>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</si>
  <si>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</si>
  <si>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</si>
  <si>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</si>
  <si>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</si>
  <si>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</si>
  <si>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</si>
  <si>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</si>
  <si>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</si>
  <si>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</si>
  <si>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</si>
  <si>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</si>
  <si>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</si>
  <si>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</si>
  <si>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</si>
  <si>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</si>
  <si>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</si>
  <si>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</si>
  <si>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</si>
  <si>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</si>
  <si>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</si>
  <si>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</si>
  <si>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</si>
  <si>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</si>
  <si>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</si>
  <si>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</si>
  <si>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</si>
  <si>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</si>
  <si>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</si>
  <si>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</si>
  <si>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</si>
  <si>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</si>
  <si>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</si>
  <si>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</si>
  <si>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</si>
  <si>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</si>
  <si>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</si>
  <si>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</si>
  <si>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</si>
  <si>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</si>
  <si>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</si>
  <si>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</si>
  <si>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</si>
  <si>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</si>
  <si>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</si>
  <si>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</si>
  <si>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</si>
  <si>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</si>
  <si>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</si>
  <si>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</si>
  <si>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</si>
  <si>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</si>
  <si>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</si>
  <si>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</si>
  <si>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</si>
  <si>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</si>
  <si>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</si>
  <si>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</si>
  <si>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</si>
  <si>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</si>
  <si>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</si>
  <si>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</si>
  <si>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</si>
  <si>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</si>
  <si>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</si>
  <si>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</si>
  <si>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</si>
  <si>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</si>
  <si>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</si>
  <si>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</si>
  <si>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</si>
  <si>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</si>
  <si>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</si>
  <si>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</si>
  <si>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</si>
  <si>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</si>
  <si>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</si>
  <si>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</si>
  <si>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</si>
  <si>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</si>
  <si>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</si>
  <si>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</si>
  <si>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</si>
  <si>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</si>
  <si>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</si>
  <si>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</si>
  <si>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</si>
  <si>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</si>
  <si>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</si>
  <si>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</si>
  <si>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</si>
  <si>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</si>
  <si>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</si>
  <si>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</si>
  <si>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</si>
  <si>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</si>
  <si>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</si>
  <si>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</si>
  <si>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</si>
  <si>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</si>
  <si>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</si>
  <si>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</si>
  <si>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</si>
  <si>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</si>
  <si>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</si>
  <si>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</si>
  <si>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</si>
  <si>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</si>
  <si>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</si>
  <si>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</si>
  <si>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</si>
  <si>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</si>
  <si>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</si>
  <si>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</si>
  <si>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</si>
  <si>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</si>
  <si>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</si>
  <si>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</si>
  <si>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</si>
  <si>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</si>
  <si>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</si>
  <si>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</si>
  <si>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</si>
  <si>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</si>
  <si>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</si>
  <si>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</si>
  <si>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</si>
  <si>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</si>
  <si>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</si>
  <si>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</si>
  <si>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</si>
  <si>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</si>
  <si>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</si>
  <si>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</si>
  <si>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</si>
  <si>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</si>
  <si>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</si>
  <si>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</si>
  <si>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</si>
  <si>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</si>
  <si>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</si>
  <si>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</si>
  <si>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</si>
  <si>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</si>
  <si>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</si>
  <si>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</si>
  <si>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</si>
  <si>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</si>
  <si>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</si>
  <si>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</si>
  <si>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</si>
  <si>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</si>
  <si>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</si>
  <si>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</si>
  <si>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</si>
  <si>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</si>
  <si>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</si>
  <si>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</si>
  <si>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</si>
  <si>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</si>
  <si>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</si>
  <si>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</si>
  <si>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</si>
  <si>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</si>
  <si>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</si>
  <si>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</si>
  <si>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</si>
  <si>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</si>
  <si>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</si>
  <si>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</si>
  <si>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</si>
  <si>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</si>
  <si>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</si>
  <si>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</si>
  <si>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</si>
  <si>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</si>
  <si>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</si>
  <si>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</si>
  <si>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</si>
  <si>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</si>
  <si>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</si>
  <si>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</si>
  <si>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</si>
  <si>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</si>
  <si>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</si>
  <si>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</si>
  <si>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</si>
  <si>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</si>
  <si>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</si>
  <si>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</si>
  <si>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</si>
  <si>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</si>
  <si>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</si>
  <si>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</si>
  <si>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</si>
  <si>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</si>
  <si>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</si>
  <si>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</si>
  <si>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</si>
  <si>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</si>
  <si>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</si>
  <si>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</si>
  <si>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</si>
  <si>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</si>
  <si>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</si>
  <si>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</si>
  <si>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</si>
  <si>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</si>
  <si>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</si>
  <si>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</si>
  <si>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</si>
  <si>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</si>
  <si>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</si>
  <si>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</si>
  <si>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</si>
  <si>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</si>
  <si>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</si>
  <si>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</si>
  <si>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</si>
  <si>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</si>
  <si>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</si>
  <si>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</si>
  <si>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</si>
  <si>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</si>
  <si>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</si>
  <si>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</si>
  <si>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</si>
  <si>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</si>
  <si>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</si>
  <si>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</si>
  <si>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</si>
  <si>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</si>
  <si>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</si>
  <si>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</si>
  <si>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</si>
  <si>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</si>
  <si>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</si>
  <si>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</si>
  <si>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</si>
  <si>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</si>
  <si>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</si>
  <si>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</si>
  <si>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</si>
  <si>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</si>
  <si>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</si>
  <si>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</si>
  <si>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</si>
  <si>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</si>
  <si>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</si>
  <si>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</si>
  <si>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</si>
  <si>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</si>
  <si>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</si>
  <si>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</si>
  <si>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</si>
  <si>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</si>
  <si>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</si>
  <si>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</si>
  <si>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</si>
  <si>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</si>
  <si>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</si>
  <si>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</si>
  <si>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</si>
  <si>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</si>
  <si>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</si>
  <si>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</si>
  <si>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</si>
  <si>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</si>
  <si>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</si>
  <si>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</si>
  <si>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</si>
  <si>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</si>
  <si>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</si>
  <si>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</si>
  <si>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</si>
  <si>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</si>
  <si>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</si>
  <si>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</si>
  <si>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</si>
  <si>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</si>
  <si>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</si>
  <si>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</si>
  <si>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</si>
  <si>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</si>
  <si>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</si>
  <si>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</si>
  <si>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</si>
  <si>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</si>
  <si>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</si>
  <si>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</si>
  <si>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</si>
  <si>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</si>
  <si>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</si>
  <si>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</si>
  <si>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</si>
  <si>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</si>
  <si>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</si>
  <si>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</si>
  <si>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</si>
  <si>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</si>
  <si>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</si>
  <si>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</si>
  <si>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</si>
  <si>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</si>
  <si>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</si>
  <si>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</si>
  <si>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</si>
  <si>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</si>
  <si>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</si>
  <si>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</si>
  <si>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</si>
  <si>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</si>
  <si>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</si>
  <si>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</si>
  <si>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</si>
  <si>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</si>
  <si>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</si>
  <si>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</si>
  <si>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</si>
  <si>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</si>
  <si>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</si>
  <si>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</si>
  <si>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</si>
  <si>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</si>
  <si>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</si>
  <si>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</si>
  <si>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</si>
  <si>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</si>
  <si>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</si>
  <si>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</si>
  <si>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</si>
  <si>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</si>
  <si>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</si>
  <si>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</si>
  <si>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</si>
  <si>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</si>
  <si>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</si>
  <si>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</si>
  <si>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</si>
  <si>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</si>
  <si>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</si>
  <si>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</si>
  <si>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</si>
  <si>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</si>
  <si>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</si>
  <si>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</si>
  <si>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</si>
  <si>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</si>
  <si>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</si>
  <si>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</si>
  <si>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</si>
  <si>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</si>
  <si>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</si>
  <si>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</si>
  <si>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</si>
  <si>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</si>
  <si>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</si>
  <si>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</si>
  <si>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</si>
  <si>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</si>
  <si>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</si>
  <si>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</si>
  <si>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</si>
  <si>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</si>
  <si>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</si>
  <si>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</si>
  <si>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</si>
  <si>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</si>
  <si>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</si>
  <si>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</si>
  <si>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</si>
  <si>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</si>
  <si>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</si>
  <si>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</si>
  <si>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</si>
  <si>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</si>
  <si>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</si>
  <si>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</si>
  <si>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</si>
  <si>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</si>
  <si>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</si>
  <si>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</si>
  <si>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</si>
  <si>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</si>
  <si>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</si>
  <si>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</si>
  <si>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</si>
  <si>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</si>
  <si>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</si>
  <si>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</si>
  <si>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</si>
  <si>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</si>
  <si>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</si>
  <si>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</si>
  <si>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</si>
  <si>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</si>
  <si>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</si>
  <si>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</si>
  <si>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</si>
  <si>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</si>
  <si>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</si>
  <si>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</si>
  <si>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</si>
  <si>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</si>
  <si>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</si>
  <si>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</si>
  <si>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</si>
  <si>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</si>
  <si>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</si>
  <si>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</si>
  <si>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</si>
  <si>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</si>
  <si>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</si>
  <si>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</si>
  <si>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</si>
  <si>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</si>
  <si>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</si>
  <si>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</si>
  <si>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</si>
  <si>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</si>
  <si>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</si>
  <si>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</si>
  <si>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</si>
  <si>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</si>
  <si>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</si>
  <si>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</si>
  <si>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</si>
  <si>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</si>
  <si>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</si>
  <si>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</si>
  <si>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</si>
  <si>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</si>
  <si>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</si>
  <si>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</si>
  <si>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</si>
  <si>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</si>
  <si>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</si>
  <si>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</si>
  <si>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</si>
  <si>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</si>
  <si>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</si>
  <si>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</si>
  <si>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</si>
  <si>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</si>
  <si>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</si>
  <si>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</si>
  <si>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</si>
  <si>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</si>
  <si>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</si>
  <si>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</si>
  <si>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</si>
  <si>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</si>
  <si>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</si>
  <si>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</si>
  <si>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</si>
  <si>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</si>
  <si>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</si>
  <si>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</si>
  <si>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</si>
  <si>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</si>
  <si>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</si>
  <si>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</si>
  <si>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</si>
  <si>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</si>
  <si>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</si>
  <si>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</si>
  <si>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</si>
  <si>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</si>
  <si>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</si>
  <si>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</si>
  <si>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</si>
  <si>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</si>
  <si>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</si>
  <si>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</si>
  <si>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</si>
  <si>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</si>
  <si>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</si>
  <si>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</si>
  <si>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</si>
  <si>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</si>
  <si>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</si>
  <si>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</si>
  <si>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</si>
  <si>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</si>
  <si>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</si>
  <si>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</si>
  <si>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</si>
  <si>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</si>
  <si>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</si>
  <si>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</si>
  <si>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</si>
  <si>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</si>
  <si>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</si>
  <si>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</si>
  <si>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</si>
  <si>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</si>
  <si>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</si>
  <si>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</si>
  <si>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</si>
  <si>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</si>
  <si>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</si>
  <si>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</si>
  <si>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</si>
  <si>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</si>
  <si>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</si>
  <si>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</si>
  <si>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</si>
  <si>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</si>
  <si>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</si>
  <si>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</si>
  <si>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</si>
  <si>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</si>
  <si>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</si>
  <si>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</si>
  <si>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</si>
  <si>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</si>
  <si>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</si>
  <si>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</si>
  <si>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</si>
  <si>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</si>
  <si>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</si>
  <si>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</si>
  <si>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</si>
  <si>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</si>
  <si>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</si>
  <si>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</si>
  <si>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</si>
  <si>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</si>
  <si>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</si>
  <si>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</si>
  <si>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</si>
  <si>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</si>
  <si>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</si>
  <si>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</si>
  <si>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</si>
  <si>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</si>
  <si>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</si>
  <si>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</si>
  <si>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</si>
  <si>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</si>
  <si>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</si>
  <si>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</si>
  <si>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</si>
  <si>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</si>
  <si>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</si>
  <si>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</si>
  <si>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</si>
  <si>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</si>
  <si>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</si>
  <si>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</si>
  <si>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</si>
  <si>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</si>
  <si>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</si>
  <si>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</si>
  <si>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</si>
  <si>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</si>
  <si>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</si>
  <si>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</si>
  <si>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</si>
  <si>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</si>
  <si>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</si>
  <si>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</si>
  <si>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</si>
  <si>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</si>
  <si>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</si>
  <si>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</si>
  <si>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</si>
  <si>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</si>
  <si>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</si>
  <si>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</si>
  <si>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</si>
  <si>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</si>
  <si>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</si>
  <si>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</si>
  <si>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</si>
  <si>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</si>
  <si>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</si>
  <si>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</si>
  <si>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</si>
  <si>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</si>
  <si>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</si>
  <si>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</si>
  <si>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</si>
  <si>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</si>
  <si>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</si>
  <si>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</si>
  <si>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</si>
  <si>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</si>
  <si>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</si>
  <si>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</si>
  <si>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</si>
  <si>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</si>
  <si>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</si>
  <si>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</si>
  <si>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</si>
  <si>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</si>
  <si>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</si>
  <si>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</si>
  <si>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</si>
  <si>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</si>
  <si>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</si>
  <si>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</si>
  <si>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</si>
  <si>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</si>
  <si>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</si>
  <si>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</si>
  <si>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</si>
  <si>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</si>
  <si>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</si>
  <si>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</si>
  <si>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</si>
  <si>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</si>
  <si>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</si>
  <si>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</si>
  <si>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</si>
  <si>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</si>
  <si>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</si>
  <si>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</si>
  <si>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</si>
  <si>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</si>
  <si>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</si>
  <si>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</si>
  <si>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</si>
  <si>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</si>
  <si>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</si>
  <si>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</si>
  <si>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</si>
  <si>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</si>
  <si>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</si>
  <si>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</si>
  <si>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</si>
  <si>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</si>
  <si>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</si>
  <si>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</si>
  <si>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</si>
  <si>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</si>
  <si>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</si>
  <si>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</si>
  <si>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</si>
  <si>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</si>
  <si>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</si>
  <si>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</si>
  <si>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</si>
  <si>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</si>
  <si>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</si>
  <si>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</si>
  <si>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</si>
  <si>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</si>
  <si>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</si>
  <si>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</si>
  <si>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</si>
  <si>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</si>
  <si>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</si>
  <si>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</si>
  <si>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</si>
  <si>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</si>
  <si>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</si>
  <si>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</si>
  <si>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</si>
  <si>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</si>
  <si>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</si>
  <si>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</si>
  <si>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</si>
  <si>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</si>
  <si>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</si>
  <si>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</si>
  <si>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</si>
  <si>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</si>
  <si>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</si>
  <si>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</si>
  <si>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</si>
  <si>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</si>
  <si>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</si>
  <si>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</si>
  <si>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</si>
  <si>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</si>
  <si>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</si>
  <si>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</si>
  <si>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</si>
  <si>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</si>
  <si>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</si>
  <si>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</si>
  <si>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</si>
  <si>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</si>
  <si>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</si>
  <si>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</si>
  <si>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</si>
  <si>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</si>
  <si>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</si>
  <si>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</si>
  <si>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</si>
  <si>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</si>
  <si>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</si>
  <si>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</si>
  <si>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</si>
  <si>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</si>
  <si>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</si>
  <si>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</si>
  <si>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</si>
  <si>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</si>
  <si>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</si>
  <si>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</si>
  <si>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</si>
  <si>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</si>
  <si>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</si>
  <si>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</si>
  <si>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</si>
  <si>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</si>
  <si>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</si>
  <si>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</si>
  <si>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</si>
  <si>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</si>
  <si>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</si>
  <si>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</si>
  <si>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</si>
  <si>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</si>
  <si>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</si>
  <si>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</si>
  <si>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</si>
  <si>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</si>
  <si>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</si>
  <si>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</si>
  <si>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</si>
  <si>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</si>
  <si>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</si>
  <si>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</si>
  <si>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</si>
  <si>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</si>
  <si>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</si>
  <si>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</si>
  <si>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</si>
  <si>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</si>
  <si>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</si>
  <si>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</si>
  <si>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</si>
  <si>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</si>
  <si>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</si>
  <si>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</si>
  <si>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</si>
  <si>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</si>
  <si>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</si>
  <si>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</si>
  <si>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</si>
  <si>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</si>
  <si>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</si>
  <si>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</si>
  <si>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</si>
  <si>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</si>
  <si>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</si>
  <si>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</si>
  <si>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</si>
  <si>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</si>
  <si>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</si>
  <si>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</si>
  <si>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</si>
  <si>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</si>
  <si>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</si>
  <si>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</si>
  <si>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</si>
  <si>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</si>
  <si>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</si>
  <si>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</si>
  <si>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</si>
  <si>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</si>
  <si>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</si>
  <si>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</si>
  <si>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</si>
  <si>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</si>
  <si>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</si>
  <si>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</si>
  <si>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</si>
  <si>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</si>
  <si>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</si>
  <si>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</si>
  <si>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</si>
  <si>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</si>
  <si>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</si>
  <si>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</si>
  <si>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</si>
  <si>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</si>
  <si>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</si>
  <si>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</si>
  <si>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</si>
  <si>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</si>
  <si>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</si>
  <si>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</si>
  <si>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</si>
  <si>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</si>
  <si>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</si>
  <si>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</si>
  <si>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</si>
  <si>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</si>
  <si>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</si>
  <si>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</si>
  <si>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</si>
  <si>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</si>
  <si>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</si>
  <si>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</si>
  <si>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</si>
  <si>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</si>
  <si>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</si>
  <si>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</si>
  <si>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</si>
  <si>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</si>
  <si>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</si>
  <si>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</si>
  <si>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</si>
  <si>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</si>
  <si>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</si>
  <si>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</si>
  <si>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</si>
  <si>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</si>
  <si>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</si>
  <si>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</si>
  <si>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</si>
  <si>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</si>
  <si>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</si>
  <si>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</si>
  <si>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</si>
  <si>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</si>
  <si>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</si>
  <si>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</si>
  <si>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</si>
  <si>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</si>
  <si>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</si>
  <si>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</si>
  <si>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</si>
  <si>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</si>
  <si>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</si>
  <si>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</si>
  <si>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</si>
  <si>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</si>
  <si>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</si>
  <si>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</si>
  <si>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</si>
  <si>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</si>
  <si>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</si>
  <si>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</si>
  <si>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</si>
  <si>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</si>
  <si>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</si>
  <si>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</si>
  <si>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</si>
  <si>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</si>
  <si>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</si>
  <si>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</si>
  <si>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</si>
  <si>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</si>
  <si>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</si>
  <si>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</si>
  <si>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</si>
  <si>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</si>
  <si>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</si>
  <si>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</si>
  <si>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</si>
  <si>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</si>
  <si>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</si>
  <si>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</si>
  <si>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</si>
  <si>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</si>
  <si>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</si>
  <si>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</si>
  <si>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</si>
  <si>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</si>
  <si>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</si>
  <si>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</si>
  <si>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</si>
  <si>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</si>
  <si>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</si>
  <si>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</si>
  <si>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</si>
  <si>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</si>
  <si>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</si>
  <si>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</si>
  <si>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</si>
  <si>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</si>
  <si>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</si>
  <si>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</si>
  <si>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</si>
  <si>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</si>
  <si>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</si>
  <si>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</si>
  <si>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</si>
  <si>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</si>
  <si>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</si>
  <si>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</si>
  <si>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</si>
  <si>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</si>
  <si>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</si>
  <si>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</si>
  <si>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</si>
  <si>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</si>
  <si>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</si>
  <si>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</si>
  <si>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</si>
  <si>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</si>
  <si>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</si>
  <si>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</si>
  <si>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</si>
  <si>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</si>
  <si>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</si>
  <si>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</si>
  <si>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</si>
  <si>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</si>
  <si>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</si>
  <si>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</si>
  <si>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</si>
  <si>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</si>
  <si>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</si>
  <si>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</si>
  <si>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</si>
  <si>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</si>
  <si>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</si>
  <si>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</si>
  <si>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</si>
  <si>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</si>
  <si>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</si>
  <si>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</si>
  <si>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</si>
  <si>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</si>
  <si>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</si>
  <si>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</si>
  <si>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</si>
  <si>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</si>
  <si>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</si>
  <si>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</si>
  <si>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</si>
  <si>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</si>
  <si>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</si>
  <si>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</si>
  <si>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</si>
  <si>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</si>
  <si>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</si>
  <si>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</si>
  <si>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</si>
  <si>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</si>
  <si>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</si>
  <si>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</si>
  <si>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</si>
  <si>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</si>
  <si>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</si>
  <si>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</si>
  <si>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</si>
  <si>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</si>
  <si>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</si>
  <si>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</si>
  <si>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</si>
  <si>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</si>
  <si>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</si>
  <si>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</si>
  <si>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</si>
  <si>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</si>
  <si>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</si>
  <si>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</si>
  <si>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</si>
  <si>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</si>
  <si>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</si>
  <si>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</si>
  <si>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</si>
  <si>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</si>
  <si>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</si>
  <si>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</si>
  <si>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</si>
  <si>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</si>
  <si>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</si>
  <si>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</si>
  <si>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</si>
  <si>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</si>
  <si>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</si>
  <si>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</si>
  <si>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</si>
  <si>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</si>
  <si>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</si>
  <si>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</si>
  <si>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</si>
  <si>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</si>
  <si>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</si>
  <si>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</si>
  <si>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</si>
  <si>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</si>
  <si>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</si>
  <si>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</si>
  <si>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</si>
  <si>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</si>
  <si>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</si>
  <si>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</si>
  <si>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</si>
  <si>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</si>
  <si>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</si>
  <si>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</si>
  <si>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</si>
  <si>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</si>
  <si>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</si>
  <si>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</si>
  <si>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</si>
  <si>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</si>
  <si>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</si>
  <si>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</si>
  <si>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</si>
  <si>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</si>
  <si>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</si>
  <si>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</si>
  <si>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</si>
  <si>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</si>
  <si>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</si>
  <si>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</si>
  <si>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</si>
  <si>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</si>
  <si>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</si>
  <si>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</si>
  <si>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</si>
  <si>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</si>
  <si>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</si>
  <si>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</si>
  <si>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</si>
  <si>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</si>
  <si>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</si>
  <si>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</si>
  <si>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</si>
  <si>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</si>
  <si>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</si>
  <si>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</si>
  <si>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</si>
  <si>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</si>
  <si>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</si>
  <si>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</si>
  <si>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</si>
  <si>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</si>
  <si>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</si>
  <si>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</si>
  <si>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</si>
  <si>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</si>
  <si>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</si>
  <si>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</si>
  <si>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</si>
  <si>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</si>
  <si>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</si>
  <si>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</si>
  <si>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</si>
  <si>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</si>
  <si>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</si>
  <si>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</si>
  <si>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</si>
  <si>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</si>
  <si>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</si>
  <si>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</si>
  <si>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</si>
  <si>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</si>
  <si>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</si>
  <si>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</si>
  <si>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</si>
  <si>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</si>
  <si>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</si>
  <si>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</si>
  <si>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</si>
  <si>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</si>
  <si>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</si>
  <si>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</si>
  <si>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</si>
  <si>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</si>
  <si>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</si>
  <si>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</si>
  <si>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</si>
  <si>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</si>
  <si>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</si>
  <si>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</si>
  <si>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</si>
  <si>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</si>
  <si>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</si>
  <si>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</si>
  <si>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</si>
  <si>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</si>
  <si>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</si>
  <si>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</si>
  <si>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</si>
  <si>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</si>
  <si>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</si>
  <si>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</si>
  <si>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</si>
  <si>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</si>
  <si>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</si>
  <si>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</si>
  <si>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</si>
  <si>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</si>
  <si>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</si>
  <si>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</si>
  <si>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</si>
  <si>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</si>
  <si>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</si>
  <si>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</si>
  <si>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</si>
  <si>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</si>
  <si>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</si>
  <si>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</si>
  <si>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</si>
  <si>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</si>
  <si>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</si>
  <si>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</si>
  <si>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</si>
  <si>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</si>
  <si>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</si>
  <si>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</si>
  <si>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</si>
  <si>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</si>
  <si>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</si>
  <si>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</si>
  <si>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</si>
  <si>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</si>
  <si>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</si>
  <si>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</si>
  <si>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</si>
  <si>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</si>
  <si>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</si>
  <si>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</si>
  <si>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</si>
  <si>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</si>
  <si>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</si>
  <si>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</si>
  <si>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</si>
  <si>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</si>
  <si>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</si>
  <si>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</si>
  <si>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</si>
  <si>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</si>
  <si>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</si>
  <si>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</si>
  <si>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</si>
  <si>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</si>
  <si>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</si>
  <si>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</si>
  <si>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</si>
  <si>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</si>
  <si>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</si>
  <si>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</si>
  <si>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</si>
  <si>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</si>
  <si>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</si>
  <si>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</si>
  <si>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</si>
  <si>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</si>
  <si>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</si>
  <si>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</si>
  <si>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</si>
  <si>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</si>
  <si>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</si>
  <si>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</si>
  <si>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</si>
  <si>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</si>
  <si>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</si>
  <si>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</si>
  <si>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</si>
  <si>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</si>
  <si>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</si>
  <si>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</si>
  <si>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</si>
  <si>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</si>
  <si>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</si>
  <si>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</si>
  <si>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</si>
  <si>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</si>
  <si>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</si>
  <si>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</si>
  <si>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</si>
  <si>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</si>
  <si>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</si>
  <si>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</si>
  <si>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</si>
  <si>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</si>
  <si>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</si>
  <si>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</si>
  <si>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</si>
  <si>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</si>
  <si>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</si>
  <si>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</si>
  <si>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</si>
  <si>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</si>
  <si>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</si>
  <si>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</si>
  <si>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</si>
  <si>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</si>
  <si>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</si>
  <si>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</si>
  <si>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</si>
  <si>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</si>
  <si>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</si>
  <si>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</si>
  <si>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</si>
  <si>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</si>
  <si>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</si>
  <si>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</si>
  <si>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</si>
  <si>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</si>
  <si>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</si>
  <si>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</si>
  <si>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</si>
  <si>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</si>
  <si>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</si>
  <si>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</si>
  <si>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</si>
  <si>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</si>
  <si>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</si>
  <si>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</si>
  <si>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</si>
  <si>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</si>
  <si>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</si>
  <si>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</si>
  <si>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</si>
  <si>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</si>
  <si>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</si>
  <si>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</si>
  <si>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</si>
  <si>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</si>
  <si>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</si>
  <si>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</si>
  <si>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</si>
  <si>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</si>
  <si>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</si>
  <si>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</si>
  <si>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</si>
  <si>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</si>
  <si>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</si>
  <si>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</si>
  <si>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</si>
  <si>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</si>
  <si>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</si>
  <si>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</si>
  <si>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</si>
  <si>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</si>
  <si>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</si>
  <si>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</si>
  <si>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</si>
  <si>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</si>
  <si>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</si>
  <si>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</si>
  <si>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</si>
  <si>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</si>
  <si>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</si>
  <si>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</si>
  <si>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</si>
  <si>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</si>
  <si>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</si>
  <si>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</si>
  <si>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</si>
  <si>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</si>
  <si>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</si>
  <si>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</si>
  <si>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</si>
  <si>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</si>
  <si>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</si>
  <si>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</si>
  <si>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</si>
  <si>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</si>
  <si>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</si>
  <si>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</si>
  <si>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</si>
  <si>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</si>
  <si>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</si>
  <si>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</si>
  <si>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</si>
  <si>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</si>
  <si>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</si>
  <si>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</si>
  <si>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</si>
  <si>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</si>
  <si>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</si>
  <si>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</si>
  <si>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</si>
  <si>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</si>
  <si>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</si>
  <si>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</si>
  <si>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</si>
  <si>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</si>
  <si>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</si>
  <si>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</si>
  <si>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</si>
  <si>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</si>
  <si>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</si>
  <si>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</si>
  <si>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</si>
  <si>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</si>
  <si>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</si>
  <si>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</si>
  <si>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</si>
  <si>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</si>
  <si>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</si>
  <si>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</si>
  <si>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</si>
  <si>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</si>
  <si>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</si>
  <si>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</si>
  <si>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</si>
  <si>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</si>
  <si>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</si>
  <si>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</si>
  <si>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</si>
  <si>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</si>
  <si>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</si>
  <si>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</si>
  <si>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</si>
  <si>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</si>
  <si>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</si>
  <si>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</si>
  <si>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</si>
  <si>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</si>
  <si>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</si>
  <si>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</si>
  <si>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</si>
  <si>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</si>
  <si>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</si>
  <si>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</si>
  <si>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</si>
  <si>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</si>
  <si>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</si>
  <si>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</si>
  <si>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</si>
  <si>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</si>
  <si>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</si>
  <si>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</si>
  <si>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</si>
  <si>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</si>
  <si>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</si>
  <si>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</si>
  <si>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</si>
  <si>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</si>
  <si>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</si>
  <si>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</si>
  <si>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</si>
  <si>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</si>
  <si>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</si>
  <si>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</si>
  <si>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</si>
  <si>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</si>
  <si>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</si>
  <si>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</si>
  <si>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</si>
  <si>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</si>
  <si>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</si>
  <si>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</si>
  <si>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</si>
  <si>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</si>
  <si>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</si>
  <si>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</si>
  <si>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</si>
  <si>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</si>
  <si>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</si>
  <si>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</si>
  <si>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</si>
  <si>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</si>
  <si>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</si>
  <si>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</si>
  <si>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</si>
  <si>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</si>
  <si>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</si>
  <si>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</si>
  <si>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</si>
  <si>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</si>
  <si>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</si>
  <si>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</si>
  <si>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</si>
  <si>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</si>
  <si>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</si>
  <si>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</si>
  <si>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</si>
  <si>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</si>
  <si>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</si>
  <si>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</si>
  <si>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</si>
  <si>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</si>
  <si>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</si>
  <si>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</si>
  <si>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</si>
  <si>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</si>
  <si>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</si>
  <si>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</si>
  <si>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</si>
  <si>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</si>
  <si>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</si>
  <si>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</si>
  <si>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</si>
  <si>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</si>
  <si>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</si>
  <si>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</si>
  <si>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</si>
  <si>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</si>
  <si>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</si>
  <si>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</si>
  <si>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</si>
  <si>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</si>
  <si>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</si>
  <si>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</si>
  <si>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</si>
  <si>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</si>
  <si>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</si>
  <si>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</si>
  <si>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</si>
  <si>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</si>
  <si>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</si>
  <si>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</si>
  <si>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</si>
  <si>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</si>
  <si>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</si>
  <si>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</si>
  <si>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</si>
  <si>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</si>
  <si>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</si>
  <si>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</si>
  <si>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</si>
  <si>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</si>
  <si>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</si>
  <si>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</si>
  <si>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</si>
  <si>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</si>
  <si>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</si>
  <si>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</si>
  <si>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</si>
  <si>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</si>
  <si>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</si>
  <si>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</si>
  <si>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</si>
  <si>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</si>
  <si>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</si>
  <si>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</si>
  <si>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</si>
  <si>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</si>
  <si>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</si>
  <si>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</si>
  <si>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</si>
  <si>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</si>
  <si>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</si>
  <si>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</si>
  <si>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</si>
  <si>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</si>
  <si>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</si>
  <si>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</si>
  <si>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</si>
  <si>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</si>
  <si>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</si>
  <si>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</si>
  <si>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</si>
  <si>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</si>
  <si>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</si>
  <si>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</si>
  <si>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</si>
  <si>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</si>
  <si>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</si>
  <si>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</si>
  <si>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</si>
  <si>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</si>
  <si>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</si>
  <si>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</si>
  <si>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</si>
  <si>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</si>
  <si>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</si>
  <si>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</si>
  <si>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</si>
  <si>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</si>
  <si>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</si>
  <si>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</si>
  <si>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</si>
  <si>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</si>
  <si>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</si>
  <si>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</si>
  <si>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</si>
  <si>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</si>
  <si>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</si>
  <si>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</si>
  <si>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</si>
  <si>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</si>
  <si>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</si>
  <si>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</si>
  <si>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</si>
  <si>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</si>
  <si>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</si>
  <si>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</si>
  <si>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</si>
  <si>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</si>
  <si>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</si>
  <si>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</si>
  <si>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</si>
  <si>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</si>
  <si>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</si>
  <si>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</si>
  <si>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</si>
  <si>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</si>
  <si>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</si>
  <si>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</si>
  <si>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</si>
  <si>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</si>
  <si>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</si>
  <si>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</si>
  <si>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</si>
  <si>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</si>
  <si>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</si>
  <si>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</si>
  <si>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</si>
  <si>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</si>
  <si>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</si>
  <si>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</si>
  <si>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</si>
  <si>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</si>
  <si>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</si>
  <si>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</si>
  <si>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</si>
  <si>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</si>
  <si>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</si>
  <si>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</si>
  <si>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</si>
  <si>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</si>
  <si>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</si>
  <si>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</si>
  <si>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</si>
  <si>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</si>
  <si>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</si>
  <si>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</si>
  <si>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</si>
  <si>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</si>
  <si>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</si>
  <si>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</si>
  <si>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</si>
  <si>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</si>
  <si>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</si>
  <si>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</si>
  <si>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</si>
  <si>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</si>
  <si>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</si>
  <si>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</si>
  <si>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</si>
  <si>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</si>
  <si>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</si>
  <si>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</si>
  <si>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</si>
  <si>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</si>
  <si>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</si>
  <si>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</si>
  <si>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</si>
  <si>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</si>
  <si>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</si>
  <si>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</si>
  <si>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</si>
  <si>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</si>
  <si>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</si>
  <si>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</si>
  <si>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</si>
  <si>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</si>
  <si>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</si>
  <si>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</si>
  <si>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</si>
  <si>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</si>
  <si>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</si>
  <si>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</si>
  <si>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</si>
  <si>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</si>
  <si>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</si>
  <si>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</si>
  <si>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</si>
  <si>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</si>
  <si>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</si>
  <si>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</si>
  <si>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</si>
  <si>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</si>
  <si>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</si>
  <si>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</si>
  <si>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</si>
  <si>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</si>
  <si>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</si>
  <si>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</si>
  <si>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</si>
  <si>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</si>
  <si>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</si>
  <si>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</si>
  <si>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</si>
  <si>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</si>
  <si>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</si>
  <si>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</si>
  <si>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</si>
  <si>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</si>
  <si>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</si>
  <si>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</si>
  <si>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</si>
  <si>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</si>
  <si>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</si>
  <si>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</si>
  <si>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</si>
  <si>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</si>
  <si>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</si>
  <si>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</si>
  <si>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</si>
  <si>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</si>
  <si>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</si>
  <si>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</si>
  <si>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</si>
  <si>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</si>
  <si>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</si>
  <si>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</si>
  <si>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</si>
  <si>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</si>
  <si>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</si>
  <si>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</si>
  <si>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</si>
  <si>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</si>
  <si>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</si>
  <si>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</si>
  <si>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</si>
  <si>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</si>
  <si>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</si>
  <si>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</si>
  <si>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</si>
  <si>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</si>
  <si>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</si>
  <si>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</si>
  <si>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</si>
  <si>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</si>
  <si>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</si>
  <si>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</si>
  <si>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</si>
  <si>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</si>
  <si>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</si>
  <si>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</si>
  <si>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</si>
  <si>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</si>
  <si>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</si>
  <si>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</si>
  <si>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</si>
  <si>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</si>
  <si>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</si>
  <si>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</si>
  <si>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</si>
  <si>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</si>
  <si>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</si>
  <si>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</si>
  <si>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</si>
  <si>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</si>
  <si>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</si>
  <si>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</si>
  <si>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</si>
  <si>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</si>
  <si>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</si>
  <si>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</si>
  <si>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</si>
  <si>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</si>
  <si>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</si>
  <si>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</si>
  <si>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</si>
  <si>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</si>
  <si>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</si>
  <si>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</si>
  <si>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</si>
  <si>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</si>
  <si>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</si>
  <si>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</si>
  <si>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</si>
  <si>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</si>
  <si>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</si>
  <si>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</si>
  <si>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</si>
  <si>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</si>
  <si>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</si>
  <si>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</si>
  <si>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</si>
  <si>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</si>
  <si>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</si>
  <si>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</si>
  <si>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</si>
  <si>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</si>
  <si>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</si>
  <si>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</si>
  <si>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</si>
  <si>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</si>
  <si>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</si>
  <si>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</si>
  <si>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</si>
  <si>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</si>
  <si>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</si>
  <si>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</si>
  <si>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</si>
  <si>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</si>
  <si>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</si>
  <si>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</si>
  <si>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</si>
  <si>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</si>
  <si>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</si>
  <si>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</si>
  <si>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</si>
  <si>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</si>
  <si>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</si>
  <si>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</si>
  <si>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</si>
  <si>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</si>
  <si>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</si>
  <si>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</si>
  <si>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</si>
  <si>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</si>
  <si>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</si>
  <si>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</si>
  <si>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</si>
  <si>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</si>
  <si>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</si>
  <si>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</si>
  <si>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</si>
  <si>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</si>
  <si>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</si>
  <si>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</si>
  <si>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</si>
  <si>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</si>
  <si>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</si>
  <si>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</si>
  <si>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</si>
  <si>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</si>
  <si>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</si>
  <si>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</si>
  <si>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</si>
  <si>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</si>
  <si>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</si>
  <si>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</si>
  <si>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</si>
  <si>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</si>
  <si>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</si>
  <si>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</si>
  <si>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</si>
  <si>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</si>
  <si>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</si>
  <si>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</si>
  <si>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</si>
  <si>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</si>
  <si>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</si>
  <si>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</si>
  <si>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</si>
  <si>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</si>
  <si>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</si>
  <si>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</si>
  <si>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</si>
  <si>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</si>
  <si>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</si>
  <si>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</si>
  <si>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</si>
  <si>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</si>
  <si>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</si>
  <si>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</si>
  <si>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</si>
  <si>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</si>
  <si>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</si>
  <si>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</si>
  <si>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</si>
  <si>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</si>
  <si>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</si>
  <si>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</si>
  <si>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</si>
  <si>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</si>
  <si>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</si>
  <si>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</si>
  <si>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</si>
  <si>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</si>
  <si>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</si>
  <si>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</si>
  <si>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</si>
  <si>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</si>
  <si>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</si>
  <si>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</si>
  <si>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</si>
  <si>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</si>
  <si>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</si>
  <si>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</si>
  <si>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</si>
  <si>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</si>
  <si>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</si>
  <si>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</si>
  <si>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</si>
  <si>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</si>
  <si>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</si>
  <si>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</si>
  <si>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</si>
  <si>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</si>
  <si>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</si>
  <si>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</si>
  <si>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</si>
  <si>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</si>
  <si>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</si>
  <si>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</si>
  <si>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</si>
  <si>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</si>
  <si>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</si>
  <si>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</si>
  <si>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</si>
  <si>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</si>
  <si>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</si>
  <si>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</si>
  <si>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</si>
  <si>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</si>
  <si>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</si>
  <si>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</si>
  <si>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</si>
  <si>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</si>
  <si>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</si>
  <si>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</si>
  <si>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</si>
  <si>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</si>
  <si>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</si>
  <si>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</si>
  <si>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</si>
  <si>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</si>
  <si>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</si>
  <si>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</si>
  <si>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</si>
  <si>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</si>
  <si>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</si>
  <si>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</si>
  <si>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</si>
  <si>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</si>
  <si>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</si>
  <si>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</si>
  <si>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</si>
  <si>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</si>
  <si>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</si>
  <si>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</si>
  <si>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</si>
  <si>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</si>
  <si>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</si>
  <si>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</si>
  <si>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</si>
  <si>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</si>
  <si>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</si>
  <si>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</si>
  <si>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</si>
  <si>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</si>
  <si>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</si>
  <si>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</si>
  <si>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</si>
  <si>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</si>
  <si>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</si>
  <si>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</si>
  <si>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</si>
  <si>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</si>
  <si>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</si>
  <si>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</si>
  <si>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</si>
  <si>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</si>
  <si>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</si>
  <si>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</si>
  <si>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</si>
  <si>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</si>
  <si>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</si>
  <si>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</si>
  <si>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</si>
  <si>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</si>
  <si>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</si>
  <si>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</si>
  <si>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</si>
  <si>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</si>
  <si>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</si>
  <si>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</si>
  <si>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</si>
  <si>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</si>
  <si>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</si>
  <si>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</si>
  <si>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</si>
  <si>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</si>
  <si>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</si>
  <si>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</si>
  <si>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</si>
  <si>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</si>
  <si>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</si>
  <si>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</si>
  <si>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</si>
  <si>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</si>
  <si>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</si>
  <si>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</si>
  <si>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</si>
  <si>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</si>
  <si>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</si>
  <si>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</si>
  <si>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</si>
  <si>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</si>
  <si>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</si>
  <si>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</si>
  <si>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</si>
  <si>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</si>
  <si>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</si>
  <si>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</si>
  <si>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</si>
  <si>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</si>
  <si>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</si>
  <si>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</si>
  <si>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</si>
  <si>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</si>
  <si>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</si>
  <si>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</si>
  <si>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</si>
  <si>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</si>
  <si>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</si>
  <si>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</si>
  <si>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</si>
  <si>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</si>
  <si>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</si>
  <si>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</si>
  <si>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</si>
  <si>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</si>
  <si>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</si>
  <si>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</si>
  <si>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</si>
  <si>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</si>
  <si>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</si>
  <si>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</si>
  <si>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</si>
  <si>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</si>
  <si>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</si>
  <si>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</si>
  <si>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</si>
  <si>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</si>
  <si>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</si>
  <si>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</si>
  <si>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</si>
  <si>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</si>
  <si>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</si>
  <si>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</si>
  <si>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</si>
  <si>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</si>
  <si>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</si>
  <si>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</si>
  <si>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</si>
  <si>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</si>
  <si>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</si>
  <si>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</si>
  <si>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</si>
  <si>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</si>
  <si>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</si>
  <si>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</si>
  <si>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</si>
  <si>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</si>
  <si>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</si>
  <si>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</si>
  <si>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</si>
  <si>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</si>
  <si>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</si>
  <si>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</si>
  <si>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</si>
  <si>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</si>
  <si>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</si>
  <si>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</si>
  <si>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</si>
  <si>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</si>
  <si>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</si>
  <si>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</si>
  <si>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</si>
  <si>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</si>
  <si>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</si>
  <si>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</si>
  <si>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</si>
  <si>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</si>
  <si>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</si>
  <si>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</si>
  <si>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</si>
  <si>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</si>
  <si>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</si>
  <si>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</si>
  <si>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</si>
  <si>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</si>
  <si>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</si>
  <si>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</si>
  <si>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</si>
  <si>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</si>
  <si>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</si>
  <si>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</si>
  <si>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</si>
  <si>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</si>
  <si>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</si>
  <si>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</si>
  <si>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</si>
  <si>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</si>
  <si>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</si>
  <si>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</si>
  <si>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</si>
  <si>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</si>
  <si>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</si>
  <si>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</si>
  <si>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</si>
  <si>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</si>
  <si>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</si>
  <si>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</si>
  <si>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</si>
  <si>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</si>
  <si>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</si>
  <si>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</si>
  <si>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</si>
  <si>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</si>
  <si>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</si>
  <si>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</si>
  <si>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</si>
  <si>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</si>
  <si>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</si>
  <si>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</si>
  <si>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</si>
  <si>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</si>
  <si>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</si>
  <si>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</si>
  <si>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</si>
  <si>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</si>
  <si>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</si>
  <si>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</si>
  <si>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</si>
  <si>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</si>
  <si>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</si>
  <si>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</si>
  <si>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</si>
  <si>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</si>
  <si>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</si>
  <si>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</si>
  <si>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</si>
  <si>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</si>
  <si>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</si>
  <si>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</si>
  <si>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</si>
  <si>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</si>
  <si>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</si>
  <si>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</si>
  <si>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</si>
  <si>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</si>
  <si>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</si>
  <si>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</si>
  <si>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</si>
  <si>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</si>
  <si>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</si>
  <si>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</si>
  <si>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</si>
  <si>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</si>
  <si>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</si>
  <si>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</si>
  <si>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</si>
  <si>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</si>
  <si>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</si>
  <si>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</si>
  <si>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</si>
  <si>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</si>
  <si>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</si>
  <si>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</si>
  <si>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</si>
  <si>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</si>
  <si>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</si>
  <si>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</si>
  <si>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</si>
  <si>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</si>
  <si>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</si>
  <si>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</si>
  <si>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</si>
  <si>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</si>
  <si>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</si>
  <si>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</si>
  <si>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</si>
  <si>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</si>
  <si>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</si>
  <si>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</si>
  <si>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</si>
  <si>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</si>
  <si>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</si>
  <si>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</si>
  <si>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</si>
  <si>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</si>
  <si>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</si>
  <si>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</si>
  <si>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</si>
  <si>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</si>
  <si>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</si>
  <si>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</si>
  <si>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</si>
  <si>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</si>
  <si>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</si>
  <si>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</si>
  <si>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</si>
  <si>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</si>
  <si>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</si>
  <si>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</si>
  <si>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</si>
  <si>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</si>
  <si>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</si>
  <si>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</si>
  <si>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</si>
  <si>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</si>
  <si>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</si>
  <si>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</si>
  <si>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</si>
  <si>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</si>
  <si>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</si>
  <si>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</si>
  <si>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</si>
  <si>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</si>
  <si>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</si>
  <si>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</si>
  <si>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</si>
  <si>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</si>
  <si>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</si>
  <si>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</si>
  <si>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</si>
  <si>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</si>
  <si>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</si>
  <si>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</si>
  <si>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</si>
  <si>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</si>
  <si>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</si>
  <si>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</si>
  <si>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</si>
  <si>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</si>
  <si>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</si>
  <si>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</si>
  <si>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</si>
  <si>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</si>
  <si>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</si>
  <si>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</si>
  <si>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</si>
  <si>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</si>
  <si>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</si>
  <si>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</si>
  <si>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</si>
  <si>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</si>
  <si>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</si>
  <si>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</si>
  <si>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</si>
  <si>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</si>
  <si>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</si>
  <si>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</si>
  <si>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</si>
  <si>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</si>
  <si>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</si>
  <si>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</si>
  <si>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</si>
  <si>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</si>
  <si>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</si>
  <si>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</si>
  <si>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</si>
  <si>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</si>
  <si>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</si>
  <si>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</si>
  <si>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</si>
  <si>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</si>
  <si>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</si>
  <si>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</si>
  <si>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</si>
  <si>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</si>
  <si>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</si>
  <si>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</si>
  <si>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</si>
  <si>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</si>
  <si>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</si>
  <si>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</si>
  <si>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</si>
  <si>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</si>
  <si>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</si>
  <si>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</si>
  <si>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</si>
  <si>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</si>
  <si>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</si>
  <si>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</si>
  <si>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</si>
  <si>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</si>
  <si>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</si>
  <si>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</si>
  <si>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</si>
  <si>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</si>
  <si>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</si>
  <si>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</si>
  <si>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</si>
  <si>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</si>
  <si>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</si>
  <si>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</si>
  <si>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</si>
  <si>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</si>
  <si>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</si>
  <si>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</si>
  <si>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</si>
  <si>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</si>
  <si>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</si>
  <si>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</si>
  <si>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</si>
  <si>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</si>
  <si>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</si>
  <si>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</si>
  <si>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</si>
  <si>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</si>
  <si>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</si>
  <si>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</si>
  <si>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</si>
  <si>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</si>
  <si>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</si>
  <si>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</si>
  <si>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</si>
  <si>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</si>
  <si>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</si>
  <si>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</si>
  <si>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</si>
  <si>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</si>
  <si>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</si>
  <si>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</si>
  <si>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</si>
  <si>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</si>
  <si>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</si>
  <si>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</si>
  <si>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</si>
  <si>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</si>
  <si>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</si>
  <si>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</si>
  <si>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</si>
  <si>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</si>
  <si>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</si>
  <si>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</si>
  <si>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</si>
  <si>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</si>
  <si>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</si>
  <si>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</si>
  <si>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</si>
  <si>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</si>
  <si>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</si>
  <si>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</si>
  <si>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</si>
  <si>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</si>
  <si>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</si>
  <si>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</si>
  <si>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</si>
  <si>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</si>
  <si>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</si>
  <si>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</si>
  <si>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</si>
  <si>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</si>
  <si>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</si>
  <si>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</si>
  <si>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</si>
  <si>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</si>
  <si>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</si>
  <si>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</si>
  <si>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</si>
  <si>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</si>
  <si>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</si>
  <si>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</si>
  <si>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</si>
  <si>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</si>
  <si>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</si>
  <si>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</si>
  <si>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</si>
  <si>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</si>
  <si>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</si>
  <si>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</si>
  <si>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</si>
  <si>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</si>
  <si>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</si>
  <si>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</si>
  <si>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</si>
  <si>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</si>
  <si>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</si>
  <si>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</si>
  <si>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</si>
  <si>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</si>
  <si>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</si>
  <si>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</si>
  <si>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</si>
  <si>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</si>
  <si>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</si>
  <si>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</si>
  <si>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</si>
  <si>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</si>
  <si>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</si>
  <si>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</si>
  <si>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</si>
  <si>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</si>
  <si>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</si>
  <si>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</si>
  <si>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</si>
  <si>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</si>
  <si>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</si>
  <si>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</si>
  <si>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</si>
  <si>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</si>
  <si>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</si>
  <si>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</si>
  <si>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</si>
  <si>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</si>
  <si>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</si>
  <si>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</si>
  <si>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</si>
  <si>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</si>
  <si>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</si>
  <si>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</si>
  <si>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</si>
  <si>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</si>
  <si>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</si>
  <si>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</si>
  <si>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</si>
  <si>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</si>
  <si>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</si>
  <si>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</si>
  <si>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</si>
  <si>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</si>
  <si>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</si>
  <si>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</si>
  <si>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</si>
  <si>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</si>
  <si>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</si>
  <si>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</si>
  <si>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</si>
  <si>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</si>
  <si>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</si>
  <si>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</si>
  <si>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</si>
  <si>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</si>
  <si>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</si>
  <si>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</si>
  <si>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</si>
  <si>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</si>
  <si>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</si>
  <si>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</si>
  <si>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</si>
  <si>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</si>
  <si>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</si>
  <si>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</si>
  <si>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</si>
  <si>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</si>
  <si>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</si>
  <si>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</si>
  <si>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</si>
  <si>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</si>
  <si>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</si>
  <si>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</si>
  <si>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</si>
  <si>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</si>
  <si>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</si>
  <si>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</si>
  <si>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</si>
  <si>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</si>
  <si>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</si>
  <si>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</si>
  <si>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</si>
  <si>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</si>
  <si>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</si>
  <si>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</si>
  <si>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</si>
  <si>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</si>
  <si>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</si>
  <si>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</si>
  <si>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</si>
  <si>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</si>
  <si>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</si>
  <si>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</si>
  <si>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</si>
  <si>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</si>
  <si>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</si>
  <si>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</si>
  <si>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</si>
  <si>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</si>
  <si>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</si>
  <si>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</si>
  <si>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</si>
  <si>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</si>
  <si>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</si>
  <si>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</si>
  <si>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</si>
  <si>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</si>
  <si>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</si>
  <si>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</si>
  <si>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</si>
  <si>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</si>
  <si>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</si>
  <si>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</si>
  <si>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</si>
  <si>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</si>
  <si>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</si>
  <si>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</si>
  <si>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</si>
  <si>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</si>
  <si>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</si>
  <si>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</si>
  <si>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</si>
  <si>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</si>
  <si>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</si>
  <si>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</si>
  <si>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</si>
  <si>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</si>
  <si>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</si>
  <si>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</si>
  <si>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</si>
  <si>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</si>
  <si>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</si>
  <si>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</si>
  <si>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</si>
  <si>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</si>
  <si>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</si>
  <si>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</si>
  <si>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</si>
  <si>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</si>
  <si>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</si>
  <si>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</si>
  <si>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</si>
  <si>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</si>
  <si>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</si>
  <si>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</si>
  <si>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</si>
  <si>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</si>
  <si>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</si>
  <si>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</si>
  <si>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</si>
  <si>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</si>
  <si>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</si>
  <si>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</si>
  <si>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</si>
  <si>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</si>
  <si>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</si>
  <si>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</si>
  <si>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</si>
  <si>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</si>
  <si>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</si>
  <si>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</si>
  <si>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</si>
  <si>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</si>
  <si>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</si>
  <si>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</si>
  <si>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</si>
  <si>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</si>
  <si>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</si>
  <si>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</si>
  <si>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</si>
  <si>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</si>
  <si>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</si>
  <si>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</si>
  <si>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</si>
  <si>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</si>
  <si>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</si>
  <si>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</si>
  <si>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</si>
  <si>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</si>
  <si>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</si>
  <si>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</si>
  <si>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</si>
  <si>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</si>
  <si>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</si>
  <si>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</si>
  <si>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</si>
  <si>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</si>
  <si>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</si>
  <si>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</si>
  <si>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</si>
  <si>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</si>
  <si>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</si>
  <si>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</si>
  <si>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</si>
  <si>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</si>
  <si>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</si>
  <si>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</si>
  <si>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</si>
  <si>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</si>
  <si>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</si>
  <si>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</si>
  <si>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</si>
  <si>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</si>
  <si>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</si>
  <si>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</si>
  <si>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</si>
  <si>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</si>
  <si>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</si>
  <si>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</si>
  <si>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</si>
  <si>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</si>
  <si>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</si>
  <si>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</si>
  <si>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</si>
  <si>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</si>
  <si>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</si>
  <si>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</si>
  <si>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</si>
  <si>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</si>
  <si>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</si>
  <si>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</si>
  <si>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</si>
  <si>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</si>
  <si>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</si>
  <si>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</si>
  <si>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</si>
  <si>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</si>
  <si>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</si>
  <si>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</si>
  <si>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</si>
  <si>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</si>
  <si>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</si>
  <si>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</si>
  <si>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</si>
  <si>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</si>
  <si>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</si>
  <si>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</si>
  <si>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</si>
  <si>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</si>
  <si>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</si>
  <si>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</si>
  <si>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</si>
  <si>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</si>
  <si>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</si>
  <si>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</si>
  <si>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</si>
  <si>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</si>
  <si>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</si>
  <si>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</si>
  <si>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</si>
  <si>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</si>
  <si>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</si>
  <si>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</si>
  <si>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</si>
  <si>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</si>
  <si>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</si>
  <si>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</si>
  <si>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</si>
  <si>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</si>
  <si>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</si>
  <si>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</si>
  <si>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</si>
  <si>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</si>
  <si>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</si>
  <si>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</si>
  <si>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</si>
  <si>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</si>
  <si>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</si>
  <si>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</si>
  <si>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</si>
  <si>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</si>
  <si>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</si>
  <si>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</si>
  <si>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</si>
  <si>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</si>
  <si>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</si>
  <si>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</si>
  <si>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</si>
  <si>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</si>
  <si>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</si>
  <si>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</si>
  <si>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</si>
  <si>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</si>
  <si>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</si>
  <si>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</si>
  <si>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</si>
  <si>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</si>
  <si>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</si>
  <si>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</si>
  <si>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</si>
  <si>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</si>
  <si>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</si>
  <si>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</si>
  <si>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</si>
  <si>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</si>
  <si>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</si>
  <si>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</si>
  <si>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</si>
  <si>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</si>
  <si>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</si>
  <si>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</si>
  <si>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</si>
  <si>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</si>
  <si>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</si>
  <si>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</si>
  <si>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</si>
  <si>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</si>
  <si>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</si>
  <si>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</si>
  <si>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</si>
  <si>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</si>
  <si>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</si>
  <si>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</si>
  <si>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</si>
  <si>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</si>
  <si>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</si>
  <si>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</si>
  <si>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</si>
  <si>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</si>
  <si>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</si>
  <si>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</si>
  <si>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</si>
  <si>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</si>
  <si>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</si>
  <si>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</si>
  <si>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</si>
  <si>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</si>
  <si>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</si>
  <si>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</si>
  <si>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</si>
  <si>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</si>
  <si>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</si>
  <si>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</si>
  <si>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</si>
  <si>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</si>
  <si>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</si>
  <si>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</si>
  <si>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</si>
  <si>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</si>
  <si>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</si>
  <si>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</si>
  <si>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</si>
  <si>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</si>
  <si>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</si>
  <si>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</si>
  <si>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</si>
  <si>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</si>
  <si>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</si>
  <si>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</si>
  <si>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</si>
  <si>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</si>
  <si>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</si>
  <si>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</si>
  <si>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</si>
  <si>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</si>
  <si>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</si>
  <si>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</si>
  <si>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</si>
  <si>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</si>
  <si>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</si>
  <si>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</si>
  <si>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</si>
  <si>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</si>
  <si>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</si>
  <si>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</si>
  <si>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</si>
  <si>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</si>
  <si>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</si>
  <si>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</si>
  <si>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</si>
  <si>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</si>
  <si>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</si>
  <si>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</si>
  <si>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</si>
  <si>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</si>
  <si>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</si>
  <si>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</si>
  <si>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</si>
  <si>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</si>
  <si>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</si>
  <si>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</si>
  <si>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</si>
  <si>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</si>
  <si>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</si>
  <si>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</si>
  <si>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</si>
  <si>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</si>
  <si>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</si>
  <si>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</si>
  <si>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</si>
  <si>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</si>
  <si>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</si>
  <si>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</si>
  <si>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</si>
  <si>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</si>
  <si>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</si>
  <si>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</si>
  <si>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</si>
  <si>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</si>
  <si>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</si>
  <si>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</si>
  <si>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</si>
  <si>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</si>
  <si>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</si>
  <si>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</si>
  <si>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</si>
  <si>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</si>
  <si>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</si>
  <si>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</si>
  <si>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</si>
  <si>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</si>
  <si>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</si>
  <si>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</si>
  <si>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</si>
  <si>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</si>
  <si>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</si>
  <si>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</si>
  <si>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</si>
  <si>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</si>
  <si>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</si>
  <si>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</si>
  <si>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</si>
  <si>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</si>
  <si>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</si>
  <si>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</si>
  <si>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</si>
  <si>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</si>
  <si>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</si>
  <si>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</si>
  <si>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</si>
  <si>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</si>
  <si>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</si>
  <si>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</si>
  <si>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</si>
  <si>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</si>
  <si>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</si>
  <si>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</si>
  <si>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</si>
  <si>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</si>
  <si>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</si>
  <si>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</si>
  <si>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</si>
  <si>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</si>
  <si>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</si>
  <si>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</si>
  <si>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</si>
  <si>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</si>
  <si>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</si>
  <si>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</si>
  <si>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</si>
  <si>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</si>
  <si>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</si>
  <si>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</si>
  <si>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</si>
  <si>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</si>
  <si>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</si>
  <si>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</si>
  <si>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</si>
  <si>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</si>
  <si>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</si>
  <si>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</si>
  <si>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</si>
  <si>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</si>
  <si>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</si>
  <si>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</si>
  <si>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</si>
  <si>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</si>
  <si>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</si>
  <si>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</si>
  <si>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</si>
  <si>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</si>
  <si>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</si>
  <si>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</si>
  <si>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</si>
  <si>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</si>
  <si>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</si>
  <si>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</si>
  <si>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</si>
  <si>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</si>
  <si>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</si>
  <si>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</si>
  <si>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</si>
  <si>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</si>
  <si>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</si>
  <si>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</si>
  <si>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</si>
  <si>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</si>
  <si>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</si>
  <si>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</si>
  <si>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</si>
  <si>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</si>
  <si>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</si>
  <si>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</si>
  <si>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</si>
  <si>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</si>
  <si>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</si>
  <si>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</si>
  <si>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</si>
  <si>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</si>
  <si>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</si>
  <si>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</si>
  <si>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</si>
  <si>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</si>
  <si>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</si>
  <si>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</si>
  <si>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</si>
  <si>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</si>
  <si>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</si>
  <si>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</si>
  <si>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</si>
  <si>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</si>
  <si>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</si>
  <si>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</si>
  <si>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</si>
  <si>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</si>
  <si>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</si>
  <si>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</si>
  <si>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</si>
  <si>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</si>
  <si>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</si>
  <si>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</si>
  <si>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</si>
  <si>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</si>
  <si>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</si>
  <si>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</si>
  <si>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</si>
  <si>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</si>
  <si>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</si>
  <si>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</si>
  <si>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</si>
  <si>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</si>
  <si>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</si>
  <si>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</si>
  <si>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</si>
  <si>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</si>
  <si>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</si>
  <si>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</si>
  <si>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</si>
  <si>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</si>
  <si>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</si>
  <si>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</si>
  <si>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</si>
  <si>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</si>
  <si>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</si>
  <si>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</si>
  <si>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</si>
  <si>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</si>
  <si>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</si>
  <si>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</si>
  <si>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</si>
  <si>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</si>
  <si>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</si>
  <si>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</si>
  <si>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</si>
  <si>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</si>
  <si>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</si>
  <si>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</si>
  <si>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</si>
  <si>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</si>
  <si>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</si>
  <si>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</si>
  <si>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</si>
  <si>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</si>
  <si>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</si>
  <si>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</si>
  <si>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</si>
  <si>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</si>
  <si>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</si>
  <si>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</si>
  <si>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</si>
  <si>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</si>
  <si>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</si>
  <si>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</si>
  <si>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</si>
  <si>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</si>
  <si>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</si>
  <si>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</si>
  <si>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</si>
  <si>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</si>
  <si>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</si>
  <si>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</si>
  <si>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</si>
  <si>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</si>
  <si>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</si>
  <si>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</si>
  <si>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</si>
  <si>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</si>
  <si>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</si>
  <si>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</si>
  <si>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</si>
  <si>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</si>
  <si>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</si>
  <si>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</si>
  <si>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</si>
  <si>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</si>
  <si>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</si>
  <si>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</si>
  <si>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</si>
  <si>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</si>
  <si>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</si>
  <si>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</si>
  <si>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</si>
  <si>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</si>
  <si>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</si>
  <si>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</si>
  <si>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</si>
  <si>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</si>
  <si>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</si>
  <si>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</si>
  <si>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</si>
  <si>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</si>
  <si>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</si>
  <si>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</si>
  <si>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</si>
  <si>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</si>
  <si>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</si>
  <si>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</si>
  <si>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</si>
  <si>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</si>
  <si>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</si>
  <si>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</si>
  <si>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</si>
  <si>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</si>
  <si>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</si>
  <si>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</si>
  <si>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</si>
  <si>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</si>
  <si>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</si>
  <si>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</si>
  <si>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</si>
  <si>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</si>
  <si>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</si>
  <si>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</si>
  <si>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</si>
  <si>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</si>
  <si>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</si>
  <si>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</si>
  <si>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</si>
  <si>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</si>
  <si>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</si>
  <si>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</si>
  <si>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</si>
  <si>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</si>
  <si>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</si>
  <si>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</si>
  <si>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</si>
  <si>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</si>
  <si>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</si>
  <si>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</si>
  <si>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</si>
  <si>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</si>
  <si>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</si>
  <si>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</si>
  <si>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</si>
  <si>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</si>
  <si>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</si>
  <si>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</si>
  <si>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</si>
  <si>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</si>
  <si>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</si>
  <si>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</si>
  <si>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</si>
  <si>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</si>
  <si>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</si>
  <si>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</si>
  <si>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</si>
  <si>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</si>
  <si>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</si>
  <si>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</si>
  <si>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</si>
  <si>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</si>
  <si>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</si>
  <si>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</si>
  <si>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</si>
  <si>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</si>
  <si>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</si>
  <si>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</si>
  <si>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</si>
  <si>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</si>
  <si>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</si>
  <si>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</si>
  <si>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</si>
  <si>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</si>
  <si>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</si>
  <si>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</si>
  <si>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</si>
  <si>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</si>
  <si>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</si>
  <si>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</si>
  <si>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</si>
  <si>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</si>
  <si>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</si>
  <si>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</si>
  <si>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</si>
  <si>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</si>
  <si>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</si>
  <si>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</si>
  <si>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</si>
  <si>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</si>
  <si>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</si>
  <si>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</si>
  <si>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</si>
  <si>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</si>
  <si>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</si>
  <si>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</si>
  <si>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</si>
  <si>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</si>
  <si>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</si>
  <si>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</si>
  <si>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</si>
  <si>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</si>
  <si>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</si>
  <si>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</si>
  <si>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</si>
  <si>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</si>
  <si>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</si>
  <si>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</si>
  <si>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</si>
  <si>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</si>
  <si>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</si>
  <si>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</si>
  <si>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</si>
  <si>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</si>
  <si>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</si>
  <si>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</si>
  <si>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</si>
  <si>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</si>
  <si>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</si>
  <si>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</si>
  <si>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</si>
  <si>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</si>
  <si>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</si>
  <si>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</si>
  <si>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</si>
  <si>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</si>
  <si>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</si>
  <si>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</si>
  <si>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</si>
  <si>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</si>
  <si>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</si>
  <si>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</si>
  <si>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</si>
  <si>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</si>
  <si>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</si>
  <si>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</si>
  <si>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</si>
  <si>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</si>
  <si>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</si>
  <si>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</si>
  <si>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</si>
  <si>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</si>
  <si>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</si>
  <si>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</si>
  <si>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</si>
  <si>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</si>
  <si>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</si>
  <si>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</si>
  <si>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</si>
  <si>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</si>
  <si>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</si>
  <si>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</si>
  <si>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</si>
  <si>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</si>
  <si>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</si>
  <si>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</si>
  <si>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</si>
  <si>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</si>
  <si>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</si>
  <si>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</si>
  <si>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</si>
  <si>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</si>
  <si>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</si>
  <si>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</si>
  <si>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</si>
  <si>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</si>
  <si>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</si>
  <si>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</si>
  <si>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</si>
  <si>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</si>
  <si>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</si>
  <si>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</si>
  <si>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</si>
  <si>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</si>
  <si>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</si>
  <si>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</si>
  <si>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</si>
  <si>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</si>
  <si>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</si>
  <si>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</si>
  <si>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</si>
  <si>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</si>
  <si>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</si>
  <si>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</si>
  <si>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</si>
  <si>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</si>
  <si>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</si>
  <si>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</si>
  <si>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</si>
  <si>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</si>
  <si>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</si>
  <si>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</si>
  <si>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</si>
  <si>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</si>
  <si>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</si>
  <si>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</si>
  <si>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</si>
  <si>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</si>
  <si>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</si>
  <si>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</si>
  <si>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</si>
  <si>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</si>
  <si>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</si>
  <si>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</si>
  <si>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</si>
  <si>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</si>
  <si>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</si>
  <si>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</si>
  <si>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</si>
  <si>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</si>
  <si>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</si>
  <si>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</si>
  <si>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</si>
  <si>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</si>
  <si>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</si>
  <si>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</si>
  <si>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</si>
  <si>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</si>
  <si>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</si>
  <si>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</si>
  <si>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</si>
  <si>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</si>
  <si>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</si>
  <si>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</si>
  <si>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</si>
  <si>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</si>
  <si>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</si>
  <si>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</si>
  <si>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</si>
  <si>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</si>
  <si>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</si>
  <si>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</si>
  <si>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</si>
  <si>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</si>
  <si>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</si>
  <si>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</si>
  <si>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</si>
  <si>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</si>
  <si>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</si>
  <si>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</si>
  <si>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</si>
  <si>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</si>
  <si>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</si>
  <si>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</si>
  <si>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</si>
  <si>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</si>
  <si>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</si>
  <si>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</si>
  <si>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</si>
  <si>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</si>
  <si>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</si>
  <si>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</si>
  <si>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</si>
  <si>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</si>
  <si>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</si>
  <si>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</si>
  <si>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</si>
  <si>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</si>
  <si>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</si>
  <si>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</si>
  <si>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</si>
  <si>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</si>
  <si>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</si>
  <si>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</si>
  <si>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</si>
  <si>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</si>
  <si>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</si>
  <si>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</si>
  <si>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</si>
  <si>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</si>
  <si>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</si>
  <si>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</si>
  <si>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</si>
  <si>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</si>
  <si>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</si>
  <si>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</si>
  <si>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</si>
  <si>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</si>
  <si>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</si>
  <si>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</si>
  <si>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</si>
  <si>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</si>
  <si>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</si>
  <si>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</si>
  <si>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</si>
  <si>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</si>
  <si>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</si>
  <si>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</si>
  <si>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</si>
  <si>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</si>
  <si>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</si>
  <si>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</si>
  <si>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</si>
  <si>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</si>
  <si>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</si>
  <si>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</si>
  <si>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</si>
  <si>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</si>
  <si>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</si>
  <si>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</si>
  <si>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</si>
  <si>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</si>
  <si>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</si>
  <si>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</si>
  <si>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</si>
  <si>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</si>
  <si>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</si>
  <si>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</si>
  <si>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</si>
  <si>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</si>
  <si>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</si>
  <si>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</si>
  <si>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</si>
  <si>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</si>
  <si>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</si>
  <si>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</si>
  <si>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</si>
  <si>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</si>
  <si>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</si>
  <si>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</si>
  <si>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</si>
  <si>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</si>
  <si>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</si>
  <si>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</si>
  <si>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</si>
  <si>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</si>
  <si>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</si>
  <si>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</si>
  <si>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</si>
  <si>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</si>
  <si>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</si>
  <si>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</si>
  <si>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</si>
  <si>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</si>
  <si>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</si>
  <si>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</si>
  <si>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</si>
  <si>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</si>
  <si>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</si>
  <si>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</si>
  <si>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</si>
  <si>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</si>
  <si>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</si>
  <si>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</si>
  <si>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</si>
  <si>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</si>
  <si>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</si>
  <si>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</si>
  <si>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</si>
  <si>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</si>
  <si>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</si>
  <si>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</si>
  <si>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</si>
  <si>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</si>
  <si>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</si>
  <si>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</si>
  <si>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</si>
  <si>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</si>
  <si>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</si>
  <si>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</si>
  <si>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</si>
  <si>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</si>
  <si>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</si>
  <si>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</si>
  <si>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</si>
  <si>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</si>
  <si>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</si>
  <si>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</si>
  <si>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</si>
  <si>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</si>
  <si>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</si>
  <si>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</si>
  <si>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</si>
  <si>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</si>
  <si>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</si>
  <si>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</si>
  <si>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</si>
  <si>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</si>
  <si>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</si>
  <si>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</si>
  <si>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</si>
  <si>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</si>
  <si>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</si>
  <si>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</si>
  <si>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</si>
  <si>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</si>
  <si>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</si>
  <si>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</si>
  <si>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</si>
  <si>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</si>
  <si>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</si>
  <si>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</si>
  <si>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</si>
  <si>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</si>
  <si>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</si>
  <si>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</si>
  <si>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</si>
  <si>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</si>
  <si>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</si>
  <si>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</si>
  <si>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</si>
  <si>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</si>
  <si>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</si>
  <si>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</si>
  <si>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</si>
  <si>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</si>
  <si>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</si>
  <si>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</si>
  <si>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</si>
  <si>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</si>
  <si>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</si>
  <si>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</si>
  <si>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</si>
  <si>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</si>
  <si>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</si>
  <si>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</si>
  <si>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</si>
  <si>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</si>
  <si>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</si>
  <si>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</si>
  <si>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</si>
  <si>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</si>
  <si>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</si>
  <si>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</si>
  <si>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</si>
  <si>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</si>
  <si>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</si>
  <si>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</si>
  <si>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</si>
  <si>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</si>
  <si>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</si>
  <si>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</si>
  <si>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</si>
  <si>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</si>
  <si>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</si>
  <si>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</si>
  <si>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</si>
  <si>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</si>
  <si>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</si>
  <si>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</si>
  <si>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</si>
  <si>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</si>
  <si>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</si>
  <si>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</si>
  <si>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</si>
  <si>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</si>
  <si>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</si>
  <si>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</si>
  <si>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</si>
  <si>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</si>
  <si>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</si>
  <si>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</si>
  <si>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</si>
  <si>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</si>
  <si>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</si>
  <si>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</si>
  <si>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</si>
  <si>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</si>
  <si>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</si>
  <si>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</si>
  <si>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</si>
  <si>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</si>
  <si>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</si>
  <si>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</si>
  <si>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</si>
  <si>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</si>
  <si>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</si>
  <si>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</si>
  <si>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</si>
  <si>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</si>
  <si>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</si>
  <si>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</si>
  <si>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</si>
  <si>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</si>
  <si>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</si>
  <si>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</si>
  <si>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</si>
  <si>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</si>
  <si>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</si>
  <si>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</si>
  <si>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</si>
  <si>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</si>
  <si>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</si>
  <si>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</si>
  <si>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</si>
  <si>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</si>
  <si>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</si>
  <si>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</si>
  <si>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</si>
  <si>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</si>
  <si>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</si>
  <si>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</si>
  <si>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</si>
  <si>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</si>
  <si>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</si>
  <si>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</si>
  <si>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</si>
  <si>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</si>
  <si>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</si>
  <si>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</si>
  <si>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</si>
  <si>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</si>
  <si>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</si>
  <si>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</si>
  <si>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</si>
  <si>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</si>
  <si>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</si>
  <si>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</si>
  <si>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</si>
  <si>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</si>
  <si>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</si>
  <si>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</si>
  <si>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</si>
  <si>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</si>
  <si>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</si>
  <si>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</si>
  <si>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</si>
  <si>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</si>
  <si>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</si>
  <si>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</si>
  <si>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</si>
  <si>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</si>
  <si>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</si>
  <si>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</si>
  <si>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</si>
  <si>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</si>
  <si>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</si>
  <si>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</si>
  <si>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</si>
  <si>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</si>
  <si>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</si>
  <si>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</si>
  <si>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</si>
  <si>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</si>
  <si>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</si>
  <si>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</si>
  <si>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</si>
  <si>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</si>
  <si>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</si>
  <si>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</si>
  <si>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</si>
  <si>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</si>
  <si>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</si>
  <si>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</si>
  <si>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</si>
  <si>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</si>
  <si>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</si>
  <si>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</si>
  <si>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</si>
  <si>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</si>
  <si>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</si>
  <si>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</si>
  <si>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</si>
  <si>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</si>
  <si>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</si>
  <si>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</si>
  <si>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</si>
  <si>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</si>
  <si>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</si>
  <si>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</si>
  <si>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</si>
  <si>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</si>
  <si>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</si>
  <si>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</si>
  <si>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</si>
  <si>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</si>
  <si>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</si>
  <si>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</si>
  <si>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</si>
  <si>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</si>
  <si>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</si>
  <si>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</si>
  <si>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</si>
  <si>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</si>
  <si>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</si>
  <si>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</si>
  <si>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</si>
  <si>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</si>
  <si>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</si>
  <si>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</si>
  <si>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</si>
  <si>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</si>
  <si>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</si>
  <si>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</si>
  <si>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</si>
  <si>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</si>
  <si>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</si>
  <si>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</si>
  <si>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</si>
  <si>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</si>
  <si>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</si>
  <si>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</si>
  <si>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</si>
  <si>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</si>
  <si>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</si>
  <si>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</si>
  <si>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</si>
  <si>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</si>
  <si>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</si>
  <si>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</si>
  <si>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</si>
  <si>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</si>
  <si>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</si>
  <si>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</si>
  <si>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</si>
  <si>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</si>
  <si>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</si>
  <si>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</si>
  <si>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</si>
  <si>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</si>
  <si>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</si>
  <si>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</si>
  <si>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</si>
  <si>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</si>
  <si>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</si>
  <si>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</si>
  <si>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</si>
  <si>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</si>
  <si>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</si>
  <si>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</si>
  <si>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</si>
  <si>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</si>
  <si>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</si>
  <si>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</si>
  <si>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</si>
  <si>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</si>
  <si>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</si>
  <si>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</si>
  <si>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</si>
  <si>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</si>
  <si>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</si>
  <si>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</si>
  <si>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</si>
  <si>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</si>
  <si>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</si>
  <si>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</si>
  <si>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</si>
  <si>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</si>
  <si>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</si>
  <si>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</si>
  <si>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</si>
  <si>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</si>
  <si>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</si>
  <si>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</si>
  <si>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</si>
  <si>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</si>
  <si>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</si>
  <si>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</si>
  <si>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</si>
  <si>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</si>
  <si>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</si>
  <si>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</si>
  <si>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</si>
  <si>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</si>
  <si>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</si>
  <si>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</si>
  <si>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</si>
  <si>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</si>
  <si>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</si>
  <si>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</si>
  <si>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</si>
  <si>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</si>
  <si>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</si>
  <si>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</si>
  <si>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</si>
  <si>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</si>
  <si>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</si>
  <si>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</si>
  <si>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</si>
  <si>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</si>
  <si>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</si>
  <si>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</si>
  <si>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</si>
  <si>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</si>
  <si>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</si>
  <si>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</si>
  <si>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</si>
  <si>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</si>
  <si>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</si>
  <si>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</si>
  <si>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</si>
  <si>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</si>
  <si>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</si>
  <si>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</si>
  <si>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</si>
  <si>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</si>
  <si>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</si>
  <si>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</si>
  <si>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</si>
  <si>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</si>
  <si>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</si>
  <si>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</si>
  <si>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</si>
  <si>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</si>
  <si>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</si>
  <si>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</si>
  <si>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</si>
  <si>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</si>
  <si>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</si>
  <si>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</si>
  <si>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</si>
  <si>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</si>
  <si>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</si>
  <si>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</si>
  <si>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</si>
  <si>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</si>
  <si>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</si>
  <si>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</si>
  <si>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</si>
  <si>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</si>
  <si>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</si>
  <si>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</si>
  <si>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</si>
  <si>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</si>
  <si>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</si>
  <si>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</si>
  <si>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</si>
  <si>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</si>
  <si>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</si>
  <si>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</si>
  <si>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</si>
  <si>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</si>
  <si>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</si>
  <si>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</si>
  <si>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</si>
  <si>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</si>
  <si>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</si>
  <si>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</si>
  <si>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</si>
  <si>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</si>
  <si>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</si>
  <si>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</si>
  <si>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</si>
  <si>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</si>
  <si>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</si>
  <si>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</si>
  <si>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</si>
  <si>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</si>
  <si>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</si>
  <si>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</si>
  <si>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</si>
  <si>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</si>
  <si>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</si>
  <si>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</si>
  <si>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</si>
  <si>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</si>
  <si>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</si>
  <si>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</si>
  <si>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</si>
  <si>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</si>
  <si>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</si>
  <si>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</si>
  <si>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</si>
  <si>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</si>
  <si>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</si>
  <si>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</si>
  <si>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</si>
  <si>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</si>
  <si>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</si>
  <si>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</si>
  <si>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</si>
  <si>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</si>
  <si>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</si>
  <si>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</si>
  <si>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</si>
  <si>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</si>
  <si>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</si>
  <si>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</si>
  <si>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</si>
  <si>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</si>
  <si>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</si>
  <si>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</si>
  <si>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</si>
  <si>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</si>
  <si>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</si>
  <si>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</si>
  <si>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</si>
  <si>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</si>
  <si>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</si>
  <si>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</si>
  <si>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</si>
  <si>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</si>
  <si>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</si>
  <si>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</si>
  <si>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</si>
  <si>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</si>
  <si>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</si>
  <si>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</si>
  <si>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</si>
  <si>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</si>
  <si>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</si>
  <si>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</si>
  <si>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</si>
  <si>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</si>
  <si>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</si>
  <si>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</si>
  <si>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</si>
  <si>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</si>
  <si>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</si>
  <si>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</si>
  <si>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</si>
  <si>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</si>
  <si>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</si>
  <si>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</si>
  <si>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</si>
  <si>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</si>
  <si>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</si>
  <si>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</si>
  <si>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</si>
  <si>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</si>
  <si>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</si>
  <si>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</si>
  <si>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</si>
  <si>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</si>
  <si>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</si>
  <si>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</si>
  <si>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</si>
  <si>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</si>
  <si>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</si>
  <si>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</si>
  <si>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</si>
  <si>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</si>
  <si>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</si>
  <si>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</si>
  <si>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</si>
  <si>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</si>
  <si>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</si>
  <si>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</si>
  <si>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</si>
  <si>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</si>
  <si>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</si>
  <si>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</si>
  <si>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</si>
  <si>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</si>
  <si>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</si>
  <si>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</si>
  <si>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</si>
  <si>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</si>
  <si>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</si>
  <si>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</si>
  <si>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</si>
  <si>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</si>
  <si>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</si>
  <si>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</si>
  <si>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</si>
  <si>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</si>
  <si>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</si>
  <si>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</si>
  <si>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</si>
  <si>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</si>
  <si>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</si>
  <si>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</si>
  <si>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</si>
  <si>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</si>
  <si>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</si>
  <si>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</si>
  <si>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</si>
  <si>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</si>
  <si>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</si>
  <si>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</si>
  <si>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</si>
  <si>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</si>
  <si>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</si>
  <si>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</si>
  <si>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</si>
  <si>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</si>
  <si>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</si>
  <si>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</si>
  <si>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</si>
  <si>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</si>
  <si>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</si>
  <si>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</si>
  <si>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</si>
  <si>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</si>
  <si>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</si>
  <si>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</si>
  <si>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</si>
  <si>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</si>
  <si>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</si>
  <si>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</si>
  <si>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</si>
  <si>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</si>
  <si>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</si>
  <si>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</si>
  <si>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</si>
  <si>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</si>
  <si>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</si>
  <si>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</si>
  <si>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</si>
  <si>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</si>
  <si>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</si>
  <si>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</si>
  <si>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</si>
  <si>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</si>
  <si>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</si>
  <si>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</si>
  <si>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</si>
  <si>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</si>
  <si>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</si>
  <si>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</si>
  <si>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</si>
  <si>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</si>
  <si>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</si>
  <si>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</si>
  <si>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</si>
  <si>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</si>
  <si>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</si>
  <si>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</si>
  <si>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</si>
  <si>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</si>
  <si>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</si>
  <si>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</si>
  <si>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</si>
  <si>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</si>
  <si>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</si>
  <si>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</si>
  <si>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</si>
  <si>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</si>
  <si>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</si>
  <si>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</si>
  <si>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</si>
  <si>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</si>
  <si>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</si>
  <si>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</si>
  <si>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</si>
  <si>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</si>
  <si>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</si>
  <si>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</si>
  <si>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</si>
  <si>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</si>
  <si>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</si>
  <si>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</si>
  <si>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</si>
  <si>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</si>
  <si>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</si>
  <si>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</si>
  <si>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</si>
  <si>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</si>
  <si>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</si>
  <si>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</si>
  <si>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</si>
  <si>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</si>
  <si>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</si>
  <si>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</si>
  <si>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</si>
  <si>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</si>
  <si>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</si>
  <si>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</si>
  <si>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</si>
  <si>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</si>
  <si>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</si>
  <si>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</si>
  <si>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</si>
  <si>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</si>
  <si>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</si>
  <si>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</si>
  <si>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</si>
  <si>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</si>
  <si>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</si>
  <si>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</si>
  <si>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</si>
  <si>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</si>
  <si>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</si>
  <si>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</si>
  <si>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</si>
  <si>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</si>
  <si>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</si>
  <si>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</si>
  <si>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</si>
  <si>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</si>
  <si>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</si>
  <si>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</si>
  <si>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</si>
  <si>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</si>
  <si>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</si>
  <si>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</si>
  <si>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</si>
  <si>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</si>
  <si>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</si>
  <si>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</si>
  <si>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</si>
  <si>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</si>
  <si>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</si>
  <si>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</si>
  <si>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</si>
  <si>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</si>
  <si>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</si>
  <si>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</si>
  <si>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</si>
  <si>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</si>
  <si>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</si>
  <si>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</si>
  <si>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</si>
  <si>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</si>
  <si>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</si>
  <si>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</si>
  <si>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</si>
  <si>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</si>
  <si>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</si>
  <si>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</si>
  <si>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</si>
  <si>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</si>
  <si>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</si>
  <si>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</si>
  <si>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</si>
  <si>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</si>
  <si>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</si>
  <si>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</si>
  <si>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</si>
  <si>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</si>
  <si>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</si>
  <si>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</si>
  <si>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</si>
  <si>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</si>
  <si>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</si>
  <si>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</si>
  <si>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</si>
  <si>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</si>
  <si>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</si>
  <si>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</si>
  <si>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</si>
  <si>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</si>
  <si>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</si>
  <si>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</si>
  <si>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</si>
  <si>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</si>
  <si>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</si>
  <si>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</si>
  <si>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</si>
  <si>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</si>
  <si>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</si>
  <si>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</si>
  <si>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</si>
  <si>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</si>
  <si>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</si>
  <si>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</si>
  <si>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</si>
  <si>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</si>
  <si>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</si>
  <si>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</si>
  <si>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</si>
  <si>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</si>
  <si>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</si>
  <si>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</si>
  <si>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</si>
  <si>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</si>
  <si>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</si>
  <si>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</si>
  <si>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</si>
  <si>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</si>
  <si>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</si>
  <si>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</si>
  <si>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</si>
  <si>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</si>
  <si>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</si>
  <si>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</si>
  <si>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</si>
  <si>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</si>
  <si>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</si>
  <si>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</si>
  <si>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</si>
  <si>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</si>
  <si>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</si>
  <si>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</si>
  <si>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</si>
  <si>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</si>
  <si>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</si>
  <si>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</si>
  <si>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</si>
  <si>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</si>
  <si>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</si>
  <si>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</si>
  <si>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</si>
  <si>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</si>
  <si>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</si>
  <si>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</si>
  <si>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</si>
  <si>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</si>
  <si>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</si>
  <si>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</si>
  <si>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</si>
  <si>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</si>
  <si>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</si>
  <si>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</si>
  <si>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</si>
  <si>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</si>
  <si>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</si>
  <si>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</si>
  <si>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</si>
  <si>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</si>
  <si>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</si>
  <si>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</si>
  <si>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</si>
  <si>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</si>
  <si>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</si>
  <si>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</si>
  <si>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</si>
  <si>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</si>
  <si>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</si>
  <si>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</si>
  <si>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</si>
  <si>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</si>
  <si>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</si>
  <si>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</si>
  <si>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</si>
  <si>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</si>
  <si>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</si>
  <si>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</si>
  <si>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</si>
  <si>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</si>
  <si>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</si>
  <si>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</si>
  <si>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</si>
  <si>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</si>
  <si>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</si>
  <si>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</si>
  <si>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</si>
  <si>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</si>
  <si>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</si>
  <si>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</si>
  <si>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</si>
  <si>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</si>
  <si>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</si>
  <si>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</si>
  <si>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</si>
  <si>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</si>
  <si>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</si>
  <si>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</si>
  <si>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</si>
  <si>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</si>
  <si>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</si>
  <si>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</si>
  <si>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</si>
  <si>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</si>
  <si>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</si>
  <si>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</si>
  <si>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</si>
  <si>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</si>
  <si>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</si>
  <si>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</si>
  <si>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</si>
  <si>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</si>
  <si>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</si>
  <si>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</si>
  <si>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</si>
  <si>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</si>
  <si>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</si>
  <si>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</si>
  <si>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</si>
  <si>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</si>
  <si>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</si>
  <si>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</si>
  <si>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</si>
  <si>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</si>
  <si>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</si>
  <si>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</si>
  <si>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</si>
  <si>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</si>
  <si>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</si>
  <si>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</si>
  <si>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</si>
  <si>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</si>
  <si>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</si>
  <si>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</si>
  <si>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</si>
  <si>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</si>
  <si>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</si>
  <si>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</si>
  <si>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</si>
  <si>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</si>
  <si>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</si>
  <si>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</si>
  <si>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</si>
  <si>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</si>
  <si>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</si>
  <si>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</si>
  <si>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</si>
  <si>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</si>
  <si>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</si>
  <si>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</si>
  <si>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</si>
  <si>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</si>
  <si>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</si>
  <si>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</si>
  <si>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</si>
  <si>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</si>
  <si>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</si>
  <si>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</si>
  <si>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</si>
  <si>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</si>
  <si>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</si>
  <si>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</si>
  <si>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</si>
  <si>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</si>
  <si>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</si>
  <si>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</si>
  <si>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</si>
  <si>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</si>
  <si>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</si>
  <si>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</si>
  <si>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</si>
  <si>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</si>
  <si>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</si>
  <si>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</si>
  <si>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</si>
  <si>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</si>
  <si>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</si>
  <si>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</si>
  <si>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</si>
  <si>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</si>
  <si>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</si>
  <si>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</si>
  <si>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</si>
  <si>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</si>
  <si>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</si>
  <si>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</si>
  <si>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</si>
  <si>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</si>
  <si>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</si>
  <si>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</si>
  <si>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</si>
  <si>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</si>
  <si>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</si>
  <si>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</si>
  <si>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</si>
  <si>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</si>
  <si>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</si>
  <si>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</si>
  <si>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</si>
  <si>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</si>
  <si>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</si>
  <si>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</si>
  <si>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</si>
  <si>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</si>
  <si>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</si>
  <si>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</si>
  <si>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</si>
  <si>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</si>
  <si>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</si>
  <si>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</si>
  <si>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</si>
  <si>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</si>
  <si>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</si>
  <si>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</si>
  <si>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</si>
  <si>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</si>
  <si>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</si>
  <si>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</si>
  <si>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</si>
  <si>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</si>
  <si>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</si>
  <si>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</si>
  <si>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</si>
  <si>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</si>
  <si>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</si>
  <si>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</si>
  <si>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</si>
  <si>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</si>
  <si>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</si>
  <si>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</si>
  <si>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</si>
  <si>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</si>
  <si>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</si>
  <si>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</si>
  <si>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</si>
  <si>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</si>
  <si>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</si>
  <si>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</si>
  <si>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</si>
  <si>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</si>
  <si>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</si>
  <si>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</si>
  <si>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</si>
  <si>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</si>
  <si>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</si>
  <si>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</si>
  <si>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</si>
  <si>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</si>
  <si>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</si>
  <si>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</si>
  <si>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</si>
  <si>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</si>
  <si>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</si>
  <si>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</si>
  <si>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</si>
  <si>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</si>
  <si>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</si>
  <si>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</si>
  <si>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</si>
  <si>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</si>
  <si>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</si>
  <si>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</si>
  <si>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</si>
  <si>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</si>
  <si>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</si>
  <si>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</si>
  <si>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</si>
  <si>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</si>
  <si>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</si>
  <si>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</si>
  <si>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</si>
  <si>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</si>
  <si>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</si>
  <si>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</si>
  <si>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</si>
  <si>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</si>
  <si>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</si>
  <si>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</si>
  <si>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</si>
  <si>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</si>
  <si>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</si>
  <si>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</si>
  <si>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</si>
  <si>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</si>
  <si>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</si>
  <si>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</si>
  <si>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</si>
  <si>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</si>
  <si>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</si>
  <si>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</si>
  <si>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</si>
  <si>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</si>
  <si>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</si>
  <si>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</si>
  <si>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</si>
  <si>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</si>
  <si>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</si>
  <si>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</si>
  <si>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</si>
  <si>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</si>
  <si>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</si>
  <si>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</si>
  <si>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</si>
  <si>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</si>
  <si>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</si>
  <si>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</si>
  <si>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</si>
  <si>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</si>
  <si>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</si>
  <si>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</si>
  <si>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</si>
  <si>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</si>
  <si>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</si>
  <si>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</si>
  <si>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</si>
  <si>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</si>
  <si>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</si>
  <si>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</si>
  <si>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</si>
  <si>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</si>
  <si>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</si>
  <si>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</si>
  <si>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</si>
  <si>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</si>
  <si>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</si>
  <si>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</si>
  <si>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</si>
  <si>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</si>
  <si>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</si>
  <si>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</si>
  <si>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</si>
  <si>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</si>
  <si>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</si>
  <si>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</si>
  <si>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</si>
  <si>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</si>
  <si>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</si>
  <si>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</si>
  <si>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</si>
  <si>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</si>
  <si>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</si>
  <si>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</si>
  <si>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</si>
  <si>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</si>
  <si>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</si>
  <si>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</si>
  <si>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</si>
  <si>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</si>
  <si>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</si>
  <si>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</si>
  <si>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</si>
  <si>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</si>
  <si>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</si>
  <si>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</si>
  <si>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</si>
  <si>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</si>
  <si>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</si>
  <si>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</si>
  <si>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</si>
  <si>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</si>
  <si>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</si>
  <si>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</si>
  <si>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</si>
  <si>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</si>
  <si>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</si>
  <si>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</si>
  <si>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</si>
  <si>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</si>
  <si>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</si>
  <si>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</si>
  <si>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</si>
  <si>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</si>
  <si>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</si>
  <si>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</si>
  <si>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</si>
  <si>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</si>
  <si>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</si>
  <si>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</si>
  <si>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</si>
  <si>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</si>
  <si>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</si>
  <si>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</si>
  <si>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</si>
  <si>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</si>
  <si>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</si>
  <si>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</si>
  <si>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</si>
  <si>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</si>
  <si>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</si>
  <si>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</si>
  <si>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</si>
  <si>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</si>
  <si>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</si>
  <si>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</si>
  <si>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</si>
  <si>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</si>
  <si>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</si>
  <si>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</si>
  <si>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</si>
  <si>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</si>
  <si>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</si>
  <si>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</si>
  <si>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</si>
  <si>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</si>
  <si>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</si>
  <si>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</si>
  <si>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</si>
  <si>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</si>
  <si>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</si>
  <si>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</si>
  <si>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</si>
  <si>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</si>
  <si>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</si>
  <si>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</si>
  <si>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</si>
  <si>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</si>
  <si>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</si>
  <si>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</si>
  <si>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</si>
  <si>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</si>
  <si>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</si>
  <si>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</si>
  <si>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</si>
  <si>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</si>
  <si>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</si>
  <si>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</si>
  <si>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</si>
  <si>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</si>
  <si>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</si>
  <si>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</si>
  <si>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</si>
  <si>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</si>
  <si>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</si>
  <si>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</si>
  <si>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</si>
  <si>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</si>
  <si>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</si>
  <si>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</si>
  <si>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</si>
  <si>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</si>
  <si>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</si>
  <si>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</si>
  <si>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</si>
  <si>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</si>
  <si>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</si>
  <si>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</si>
  <si>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</si>
  <si>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</si>
  <si>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</si>
  <si>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</si>
  <si>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</si>
  <si>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</si>
  <si>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</si>
  <si>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</si>
  <si>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</si>
  <si>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</si>
  <si>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</si>
  <si>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</si>
  <si>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</si>
  <si>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</si>
  <si>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</si>
  <si>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</si>
  <si>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</si>
  <si>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</si>
  <si>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</si>
  <si>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</si>
  <si>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</si>
  <si>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</si>
  <si>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</si>
  <si>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</si>
  <si>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</si>
  <si>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</si>
  <si>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</si>
  <si>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</si>
  <si>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</si>
  <si>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</si>
  <si>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</si>
  <si>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</si>
  <si>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</si>
  <si>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</si>
  <si>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</si>
  <si>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</si>
  <si>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</si>
  <si>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</si>
  <si>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</si>
  <si>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</si>
  <si>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</si>
  <si>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</si>
  <si>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</si>
  <si>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</si>
  <si>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</si>
  <si>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</si>
  <si>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</si>
  <si>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</si>
  <si>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</si>
  <si>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</si>
  <si>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</si>
  <si>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</si>
  <si>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</si>
  <si>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</si>
  <si>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</si>
  <si>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</si>
  <si>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</si>
  <si>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</si>
  <si>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</si>
  <si>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</si>
  <si>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</si>
  <si>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</si>
  <si>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</si>
  <si>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</si>
  <si>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</si>
  <si>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</si>
  <si>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</si>
  <si>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</si>
  <si>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</si>
  <si>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</si>
  <si>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</si>
  <si>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</si>
  <si>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</si>
  <si>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</si>
  <si>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</si>
  <si>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</si>
  <si>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</si>
  <si>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</si>
  <si>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</si>
  <si>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</si>
  <si>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</si>
  <si>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</si>
  <si>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</si>
  <si>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</si>
  <si>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</si>
  <si>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</si>
  <si>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</si>
  <si>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</si>
  <si>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</si>
  <si>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</si>
  <si>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</si>
  <si>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</si>
  <si>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</si>
  <si>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</si>
  <si>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</si>
  <si>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</si>
  <si>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</si>
  <si>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</si>
  <si>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</si>
  <si>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</si>
  <si>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</si>
  <si>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</si>
  <si>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</si>
  <si>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</si>
  <si>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</si>
  <si>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</si>
  <si>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</si>
  <si>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</si>
  <si>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</si>
  <si>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</si>
  <si>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</si>
  <si>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</si>
  <si>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</si>
  <si>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</si>
  <si>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</si>
  <si>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</si>
  <si>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</si>
  <si>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</si>
  <si>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</si>
  <si>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</si>
  <si>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</si>
  <si>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</si>
  <si>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</si>
  <si>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</si>
  <si>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</si>
  <si>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</si>
  <si>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</si>
  <si>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</si>
  <si>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</si>
  <si>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</si>
  <si>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</si>
  <si>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</si>
  <si>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</si>
  <si>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</si>
  <si>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</si>
  <si>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</si>
  <si>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</si>
  <si>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</si>
  <si>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</si>
  <si>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</si>
  <si>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</si>
  <si>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</si>
  <si>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</si>
  <si>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</si>
  <si>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</si>
  <si>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</si>
  <si>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</si>
  <si>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</si>
  <si>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</si>
  <si>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</si>
  <si>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</si>
  <si>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</si>
  <si>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</si>
  <si>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</si>
  <si>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</si>
  <si>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</si>
  <si>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</si>
  <si>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</si>
  <si>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</si>
  <si>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</si>
  <si>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</si>
  <si>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</si>
  <si>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</si>
  <si>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</si>
  <si>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</si>
  <si>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</si>
  <si>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</si>
  <si>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</si>
  <si>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</si>
  <si>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</si>
  <si>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</si>
  <si>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</si>
  <si>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</si>
  <si>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</si>
  <si>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</si>
  <si>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</si>
  <si>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</si>
  <si>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</si>
  <si>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</si>
  <si>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</si>
  <si>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</si>
  <si>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</si>
  <si>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</si>
  <si>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</si>
  <si>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</si>
  <si>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</si>
  <si>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</si>
  <si>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</si>
  <si>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</si>
  <si>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</si>
  <si>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</si>
  <si>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</si>
  <si>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</si>
  <si>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</si>
  <si>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</si>
  <si>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</si>
  <si>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</si>
  <si>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</si>
  <si>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</si>
  <si>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</si>
  <si>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</si>
  <si>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</si>
  <si>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</si>
  <si>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</si>
  <si>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</si>
  <si>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</si>
  <si>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</si>
  <si>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</si>
  <si>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</si>
  <si>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</si>
  <si>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</si>
  <si>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</si>
  <si>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</si>
  <si>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</si>
  <si>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</si>
  <si>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</si>
  <si>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</si>
  <si>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</si>
  <si>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</si>
  <si>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</si>
  <si>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</si>
  <si>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</si>
  <si>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</si>
  <si>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</si>
  <si>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</si>
  <si>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</si>
  <si>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</si>
  <si>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</si>
  <si>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</si>
  <si>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</si>
  <si>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</si>
  <si>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</si>
  <si>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</si>
  <si>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</si>
  <si>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</si>
  <si>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</si>
  <si>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</si>
  <si>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</si>
  <si>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</si>
  <si>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</si>
  <si>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</si>
  <si>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</si>
  <si>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</si>
  <si>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</si>
  <si>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</si>
  <si>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</si>
  <si>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</si>
  <si>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</si>
  <si>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</si>
  <si>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</si>
  <si>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</si>
  <si>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</si>
  <si>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</si>
  <si>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</si>
  <si>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</si>
  <si>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</si>
  <si>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</si>
  <si>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</si>
  <si>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</si>
  <si>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</si>
  <si>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</si>
  <si>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</si>
  <si>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</si>
  <si>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</si>
  <si>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</si>
  <si>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</si>
  <si>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</si>
  <si>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</si>
  <si>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</si>
  <si>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</si>
  <si>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</si>
  <si>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</si>
  <si>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</si>
  <si>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</si>
  <si>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</si>
  <si>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</si>
  <si>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</si>
  <si>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</si>
  <si>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</si>
  <si>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</si>
  <si>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</si>
  <si>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</si>
  <si>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</si>
  <si>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</si>
  <si>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</si>
  <si>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</si>
  <si>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</si>
  <si>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</si>
  <si>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</si>
  <si>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</si>
  <si>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</si>
  <si>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</si>
  <si>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</si>
  <si>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</si>
  <si>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</si>
  <si>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</si>
  <si>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</si>
  <si>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</si>
  <si>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</si>
  <si>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</si>
  <si>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</si>
  <si>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</si>
  <si>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</si>
  <si>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</si>
  <si>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</si>
  <si>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</si>
  <si>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</si>
  <si>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</si>
  <si>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</si>
  <si>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</si>
  <si>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</si>
  <si>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</si>
  <si>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</si>
  <si>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</si>
  <si>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</si>
  <si>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</si>
  <si>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</si>
  <si>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</si>
  <si>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</si>
  <si>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</si>
  <si>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</si>
  <si>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</si>
  <si>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</si>
  <si>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</si>
  <si>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</si>
  <si>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</si>
  <si>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</si>
  <si>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</si>
  <si>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</si>
  <si>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</si>
  <si>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</si>
  <si>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</si>
  <si>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</si>
  <si>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</si>
  <si>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</si>
  <si>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</si>
  <si>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</si>
  <si>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</si>
  <si>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</si>
  <si>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</si>
  <si>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</si>
  <si>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</si>
  <si>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</si>
  <si>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</si>
  <si>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</si>
  <si>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</si>
  <si>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</si>
  <si>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</si>
  <si>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</si>
  <si>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</si>
  <si>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</si>
  <si>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</si>
  <si>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</si>
  <si>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</si>
  <si>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</si>
  <si>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</si>
  <si>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</si>
  <si>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</si>
  <si>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</si>
  <si>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</si>
  <si>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</si>
  <si>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</si>
  <si>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</si>
  <si>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</si>
  <si>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</si>
  <si>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</si>
  <si>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</si>
  <si>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</si>
  <si>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</si>
  <si>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</si>
  <si>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</si>
  <si>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</si>
  <si>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</si>
  <si>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</si>
  <si>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</si>
  <si>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</si>
  <si>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</si>
  <si>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</si>
  <si>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</si>
  <si>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</si>
  <si>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</si>
  <si>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</si>
  <si>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</si>
  <si>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</si>
  <si>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</si>
  <si>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</si>
  <si>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</si>
  <si>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</si>
  <si>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</si>
  <si>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</si>
  <si>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</si>
  <si>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</si>
  <si>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</si>
  <si>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</si>
  <si>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</si>
  <si>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</si>
  <si>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</si>
  <si>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</si>
  <si>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</si>
  <si>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</si>
  <si>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</si>
  <si>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</si>
  <si>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</si>
  <si>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</si>
  <si>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</si>
  <si>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</si>
  <si>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</si>
  <si>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</si>
  <si>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</si>
  <si>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</si>
  <si>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</si>
  <si>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</si>
  <si>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</si>
  <si>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</si>
  <si>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</si>
  <si>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</si>
  <si>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</si>
  <si>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</si>
  <si>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</si>
  <si>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</si>
  <si>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</si>
  <si>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</si>
  <si>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</si>
  <si>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</si>
  <si>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</si>
  <si>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</si>
  <si>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</si>
  <si>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</si>
  <si>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</si>
  <si>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</si>
  <si>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</si>
  <si>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</si>
  <si>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</si>
  <si>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</si>
  <si>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</si>
  <si>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</si>
  <si>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</si>
  <si>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</si>
  <si>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</si>
  <si>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</si>
  <si>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</si>
  <si>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</si>
  <si>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</si>
  <si>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</si>
  <si>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</si>
  <si>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</si>
  <si>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</si>
  <si>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</si>
  <si>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</si>
  <si>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</si>
  <si>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</si>
  <si>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</si>
  <si>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</si>
  <si>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</si>
  <si>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</si>
  <si>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</si>
  <si>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</si>
  <si>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</si>
  <si>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</si>
  <si>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</si>
  <si>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</si>
  <si>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</si>
  <si>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</si>
  <si>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</si>
  <si>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</si>
  <si>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</si>
  <si>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</si>
  <si>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</si>
  <si>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</si>
  <si>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</si>
  <si>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</si>
  <si>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</si>
  <si>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</si>
  <si>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</si>
  <si>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</si>
  <si>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</si>
  <si>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</si>
  <si>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</si>
  <si>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</si>
  <si>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</si>
  <si>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</si>
  <si>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</si>
  <si>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</si>
  <si>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</si>
  <si>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</si>
  <si>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</si>
  <si>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</si>
  <si>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</si>
  <si>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</si>
  <si>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</si>
  <si>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</si>
  <si>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</si>
  <si>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</si>
  <si>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</si>
  <si>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</si>
  <si>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</si>
  <si>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</si>
  <si>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</si>
  <si>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</si>
  <si>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</si>
  <si>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</si>
  <si>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</si>
  <si>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</si>
  <si>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</si>
  <si>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</si>
  <si>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</si>
  <si>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</si>
  <si>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</si>
  <si>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</si>
  <si>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</si>
  <si>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</si>
  <si>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</si>
  <si>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</si>
  <si>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</si>
  <si>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</si>
  <si>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</si>
  <si>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</si>
  <si>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</si>
  <si>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</si>
  <si>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</si>
  <si>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</si>
  <si>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</si>
  <si>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</si>
  <si>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</si>
  <si>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</si>
  <si>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</si>
  <si>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</si>
  <si>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</si>
  <si>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</si>
  <si>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</si>
  <si>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</si>
  <si>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</si>
  <si>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</si>
  <si>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</si>
  <si>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</si>
  <si>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</si>
  <si>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</si>
  <si>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</si>
  <si>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</si>
  <si>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</si>
  <si>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</si>
  <si>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</si>
  <si>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</si>
  <si>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</si>
  <si>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</si>
  <si>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</si>
  <si>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</si>
  <si>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</si>
  <si>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</si>
  <si>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</si>
  <si>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</si>
  <si>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</si>
  <si>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</si>
  <si>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</si>
  <si>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</si>
  <si>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</si>
  <si>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</si>
  <si>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</si>
  <si>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</si>
  <si>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</si>
  <si>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</si>
  <si>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</si>
  <si>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</si>
  <si>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</si>
  <si>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</si>
  <si>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</si>
  <si>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</si>
  <si>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</si>
  <si>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</si>
  <si>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</si>
  <si>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</si>
  <si>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</si>
  <si>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</si>
  <si>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</si>
  <si>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</si>
  <si>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</si>
  <si>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</si>
  <si>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</si>
  <si>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</si>
  <si>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</si>
  <si>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</si>
  <si>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</si>
  <si>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</si>
  <si>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</si>
  <si>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</si>
  <si>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</si>
  <si>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</si>
  <si>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</si>
  <si>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</si>
  <si>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</si>
  <si>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</si>
  <si>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</si>
  <si>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</si>
  <si>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</si>
  <si>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</si>
  <si>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</si>
  <si>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</si>
  <si>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</si>
  <si>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</si>
  <si>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</si>
  <si>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</si>
  <si>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</si>
  <si>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</si>
  <si>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</si>
  <si>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</si>
  <si>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</si>
  <si>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</si>
  <si>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</si>
  <si>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</si>
  <si>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</si>
  <si>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</si>
  <si>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</si>
  <si>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</si>
  <si>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</si>
  <si>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</si>
  <si>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</si>
  <si>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</si>
  <si>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</si>
  <si>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</si>
  <si>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</si>
  <si>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</si>
  <si>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</si>
  <si>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</si>
  <si>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</si>
  <si>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</si>
  <si>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</si>
  <si>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</si>
  <si>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</si>
  <si>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</si>
  <si>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</si>
  <si>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</si>
  <si>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</si>
  <si>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</si>
  <si>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</si>
  <si>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</si>
  <si>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</si>
  <si>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</si>
  <si>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</si>
  <si>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</si>
  <si>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</si>
  <si>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</si>
  <si>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</si>
  <si>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</si>
  <si>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</si>
  <si>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</si>
  <si>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</si>
  <si>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</si>
  <si>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</si>
  <si>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</si>
  <si>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</si>
  <si>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</si>
  <si>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</si>
  <si>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</si>
  <si>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</si>
  <si>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</si>
  <si>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</si>
  <si>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</si>
  <si>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</si>
  <si>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</si>
  <si>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</si>
  <si>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</si>
  <si>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</si>
  <si>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</si>
  <si>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</si>
  <si>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</si>
  <si>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</si>
  <si>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</si>
  <si>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</si>
  <si>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</si>
  <si>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</si>
  <si>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</si>
  <si>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</si>
  <si>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</si>
  <si>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</si>
  <si>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</si>
  <si>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</si>
  <si>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</si>
  <si>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</si>
  <si>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</si>
  <si>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</si>
  <si>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</si>
  <si>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</si>
  <si>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</si>
  <si>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</si>
  <si>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</si>
  <si>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</si>
  <si>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</si>
  <si>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</si>
  <si>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</si>
  <si>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</si>
  <si>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</si>
  <si>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</si>
  <si>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</si>
  <si>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</si>
  <si>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</si>
  <si>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</si>
  <si>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</si>
  <si>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</si>
  <si>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</si>
  <si>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</si>
  <si>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</si>
  <si>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</si>
  <si>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</si>
  <si>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</si>
  <si>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</si>
  <si>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</si>
  <si>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</si>
  <si>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</si>
  <si>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</si>
  <si>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</si>
  <si>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</si>
  <si>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</si>
  <si>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</si>
  <si>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</si>
  <si>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</si>
  <si>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</si>
  <si>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</si>
  <si>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</si>
  <si>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</si>
  <si>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</si>
  <si>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</si>
  <si>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</si>
  <si>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</si>
  <si>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</si>
  <si>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</si>
  <si>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</si>
  <si>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</si>
  <si>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</si>
  <si>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</si>
  <si>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</si>
  <si>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</si>
  <si>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</si>
  <si>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</si>
  <si>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</si>
  <si>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</si>
  <si>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</si>
  <si>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</si>
  <si>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</si>
  <si>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</si>
  <si>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</si>
  <si>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</si>
  <si>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</si>
  <si>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</si>
  <si>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</si>
  <si>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</si>
  <si>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</si>
  <si>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</si>
  <si>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</si>
  <si>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</si>
  <si>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</si>
  <si>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</si>
  <si>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</si>
  <si>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</si>
  <si>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</si>
  <si>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</si>
  <si>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</si>
  <si>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</si>
  <si>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</si>
  <si>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</si>
  <si>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</si>
  <si>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</si>
  <si>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</si>
  <si>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</si>
  <si>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</si>
  <si>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</si>
  <si>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</si>
  <si>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</si>
  <si>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</si>
  <si>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</si>
  <si>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</si>
  <si>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</si>
  <si>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</si>
  <si>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</si>
  <si>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</si>
  <si>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</si>
  <si>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</si>
  <si>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</si>
  <si>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</si>
  <si>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</si>
  <si>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</si>
  <si>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</si>
  <si>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</si>
  <si>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</si>
  <si>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</si>
  <si>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</si>
  <si>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</si>
  <si>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</si>
  <si>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</si>
  <si>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</si>
  <si>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</si>
  <si>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</si>
  <si>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</si>
  <si>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</si>
  <si>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</si>
  <si>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</si>
  <si>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</si>
  <si>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</si>
  <si>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</si>
  <si>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</si>
  <si>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</si>
  <si>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</si>
  <si>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</si>
  <si>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</si>
  <si>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</si>
  <si>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</si>
  <si>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</si>
  <si>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</si>
  <si>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</si>
  <si>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</si>
  <si>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</si>
  <si>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</si>
  <si>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</si>
  <si>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</si>
  <si>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</si>
  <si>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</si>
  <si>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</si>
  <si>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</si>
  <si>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</si>
  <si>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</si>
  <si>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</si>
  <si>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</si>
  <si>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</si>
  <si>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</si>
  <si>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</si>
  <si>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</si>
  <si>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</si>
  <si>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</si>
  <si>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</si>
  <si>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</si>
  <si>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</si>
  <si>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</si>
  <si>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</si>
  <si>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</si>
  <si>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</si>
  <si>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</si>
  <si>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</si>
  <si>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</si>
  <si>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</si>
  <si>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</si>
  <si>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</si>
  <si>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</si>
  <si>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</si>
  <si>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</si>
  <si>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</si>
  <si>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</si>
  <si>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</si>
  <si>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</si>
  <si>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</si>
  <si>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</si>
  <si>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</si>
  <si>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</si>
  <si>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</si>
  <si>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</si>
  <si>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</si>
  <si>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</si>
  <si>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</si>
  <si>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</si>
  <si>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</si>
  <si>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</si>
  <si>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</si>
  <si>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</si>
  <si>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</si>
  <si>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</si>
  <si>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</si>
  <si>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</si>
  <si>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</si>
  <si>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</si>
  <si>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</si>
  <si>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</si>
  <si>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</si>
  <si>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</si>
  <si>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</si>
  <si>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</si>
  <si>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</si>
  <si>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</si>
  <si>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</si>
  <si>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</si>
  <si>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</si>
  <si>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</si>
  <si>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</si>
  <si>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</si>
  <si>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</si>
  <si>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</si>
  <si>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</si>
  <si>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</si>
  <si>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</si>
  <si>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</si>
  <si>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</si>
  <si>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</si>
  <si>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</si>
  <si>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</si>
  <si>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</si>
  <si>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</si>
  <si>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</si>
  <si>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</si>
  <si>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</si>
  <si>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</si>
  <si>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</si>
  <si>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</si>
  <si>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</si>
  <si>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</si>
  <si>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</si>
  <si>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</si>
  <si>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</si>
  <si>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</si>
  <si>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</si>
  <si>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</si>
  <si>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</si>
  <si>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</si>
  <si>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</si>
  <si>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</si>
  <si>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</si>
  <si>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</si>
  <si>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</si>
  <si>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</si>
  <si>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</si>
  <si>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</si>
  <si>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</si>
  <si>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</si>
  <si>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</si>
  <si>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</si>
  <si>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</si>
  <si>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</si>
  <si>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</si>
  <si>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</si>
  <si>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</si>
  <si>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</si>
  <si>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</si>
  <si>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</si>
  <si>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</si>
  <si>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</si>
  <si>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</si>
  <si>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</si>
  <si>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</si>
  <si>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</si>
  <si>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</si>
  <si>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</si>
  <si>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</si>
  <si>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</si>
  <si>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</si>
  <si>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</si>
  <si>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</si>
  <si>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</si>
  <si>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</si>
  <si>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</si>
  <si>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</si>
  <si>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</si>
  <si>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</si>
  <si>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</si>
  <si>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</si>
  <si>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</si>
  <si>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</si>
  <si>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</si>
  <si>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</si>
  <si>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</si>
  <si>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</si>
  <si>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</si>
  <si>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</si>
  <si>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</si>
  <si>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</si>
  <si>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</si>
  <si>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</si>
  <si>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</si>
  <si>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</si>
  <si>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</si>
  <si>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</si>
  <si>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</si>
  <si>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</si>
  <si>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</si>
  <si>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</si>
  <si>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</si>
  <si>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</si>
  <si>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</si>
  <si>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</si>
  <si>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</si>
  <si>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</si>
  <si>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</si>
  <si>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</si>
  <si>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</si>
  <si>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</si>
  <si>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</si>
  <si>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</si>
  <si>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</si>
  <si>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</si>
  <si>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</si>
  <si>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</si>
  <si>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</si>
  <si>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</si>
  <si>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</si>
  <si>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</si>
  <si>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</si>
  <si>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</si>
  <si>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</si>
  <si>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</si>
  <si>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</si>
  <si>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</si>
  <si>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</si>
  <si>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</si>
  <si>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</si>
  <si>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</si>
  <si>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</si>
  <si>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</si>
  <si>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</si>
  <si>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</si>
  <si>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</si>
  <si>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</si>
  <si>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</si>
  <si>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</si>
  <si>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</si>
  <si>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</si>
  <si>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</si>
  <si>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</si>
  <si>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</si>
  <si>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</si>
  <si>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</si>
  <si>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</si>
  <si>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</si>
  <si>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</si>
  <si>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</si>
  <si>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</si>
  <si>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</si>
  <si>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</si>
  <si>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</si>
  <si>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</si>
  <si>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</si>
  <si>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</si>
  <si>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</si>
  <si>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</si>
  <si>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</si>
  <si>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</si>
  <si>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</si>
  <si>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</si>
  <si>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</si>
  <si>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</si>
  <si>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</si>
  <si>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</si>
  <si>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</si>
  <si>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</si>
  <si>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</si>
  <si>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</si>
  <si>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</si>
  <si>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</si>
  <si>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</si>
  <si>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</si>
  <si>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</si>
  <si>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</si>
  <si>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</si>
  <si>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</si>
  <si>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</si>
  <si>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</si>
  <si>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</si>
  <si>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</si>
  <si>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</si>
  <si>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</si>
  <si>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</si>
  <si>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</si>
  <si>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</si>
  <si>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</si>
  <si>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</si>
  <si>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</si>
  <si>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</si>
  <si>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</si>
  <si>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</si>
  <si>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</si>
  <si>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</si>
  <si>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</si>
  <si>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</si>
  <si>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</si>
  <si>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</si>
  <si>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</si>
  <si>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</si>
  <si>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</si>
  <si>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</si>
  <si>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</si>
  <si>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</si>
  <si>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</si>
  <si>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</si>
  <si>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</si>
  <si>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</si>
  <si>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</si>
  <si>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</si>
  <si>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</si>
  <si>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</si>
  <si>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</si>
  <si>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</si>
  <si>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</si>
  <si>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</si>
  <si>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</si>
  <si>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</si>
  <si>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</si>
  <si>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</si>
  <si>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</si>
  <si>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</si>
  <si>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</si>
  <si>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</si>
  <si>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</si>
  <si>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</si>
  <si>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</si>
  <si>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</si>
  <si>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</si>
  <si>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</si>
  <si>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</si>
  <si>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</si>
  <si>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</si>
  <si>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</si>
  <si>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</si>
  <si>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</si>
  <si>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</si>
  <si>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</si>
  <si>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</si>
  <si>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</si>
  <si>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</si>
  <si>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</si>
  <si>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</si>
  <si>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</si>
  <si>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</si>
  <si>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</si>
  <si>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</si>
  <si>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</si>
  <si>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</si>
  <si>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</si>
  <si>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</si>
  <si>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</si>
  <si>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</si>
  <si>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</si>
  <si>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</si>
  <si>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</si>
  <si>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</si>
  <si>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</si>
  <si>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</si>
  <si>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</si>
  <si>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</si>
  <si>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</si>
  <si>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</si>
  <si>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</si>
  <si>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</si>
  <si>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</si>
  <si>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</si>
  <si>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</si>
  <si>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</si>
  <si>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</si>
  <si>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</si>
  <si>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</si>
  <si>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</si>
  <si>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</si>
  <si>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</si>
  <si>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</si>
  <si>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</si>
  <si>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</si>
  <si>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</si>
  <si>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</si>
  <si>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</si>
  <si>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</si>
  <si>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</si>
  <si>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</si>
  <si>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</si>
  <si>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</si>
  <si>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</si>
  <si>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</si>
  <si>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</si>
  <si>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</si>
  <si>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</si>
  <si>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</si>
  <si>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</si>
  <si>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</si>
  <si>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</si>
  <si>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</si>
  <si>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</si>
  <si>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</si>
  <si>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</si>
  <si>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</si>
  <si>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</si>
  <si>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</si>
  <si>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</si>
  <si>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</si>
  <si>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</si>
  <si>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</si>
  <si>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</si>
  <si>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</si>
  <si>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</si>
  <si>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</si>
  <si>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</si>
  <si>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</si>
  <si>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</si>
  <si>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</si>
  <si>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</si>
  <si>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</si>
  <si>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</si>
  <si>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</si>
  <si>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</si>
  <si>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</si>
  <si>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</si>
  <si>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</si>
  <si>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</si>
  <si>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</si>
  <si>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</si>
  <si>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</si>
  <si>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</si>
  <si>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</si>
  <si>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</si>
  <si>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</si>
  <si>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</si>
  <si>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</si>
  <si>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</si>
  <si>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</si>
  <si>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</si>
  <si>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</si>
  <si>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</si>
  <si>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</si>
  <si>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</si>
  <si>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</si>
  <si>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</si>
  <si>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</si>
  <si>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</si>
  <si>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</si>
  <si>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</si>
  <si>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</si>
  <si>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</si>
  <si>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</si>
  <si>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</si>
  <si>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</si>
  <si>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</si>
  <si>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</si>
  <si>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</si>
  <si>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</si>
  <si>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</si>
  <si>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</si>
  <si>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</si>
  <si>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</si>
  <si>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</si>
  <si>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</si>
  <si>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</si>
  <si>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</si>
  <si>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</si>
  <si>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</si>
  <si>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</si>
  <si>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</si>
  <si>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</si>
  <si>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</si>
  <si>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</si>
  <si>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</si>
  <si>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</si>
  <si>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</si>
  <si>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</si>
  <si>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</si>
  <si>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</si>
  <si>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</si>
  <si>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</si>
  <si>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</si>
  <si>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</si>
  <si>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</si>
  <si>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</si>
  <si>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</si>
  <si>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</si>
  <si>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</si>
  <si>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</si>
  <si>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</si>
  <si>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</si>
  <si>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</si>
  <si>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</si>
  <si>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</si>
  <si>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</si>
  <si>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</si>
  <si>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</si>
  <si>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</si>
  <si>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</si>
  <si>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</si>
  <si>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</si>
  <si>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</si>
  <si>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</si>
  <si>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</si>
  <si>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</si>
  <si>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</si>
  <si>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</si>
  <si>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</si>
  <si>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</si>
  <si>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</si>
  <si>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</si>
  <si>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</si>
  <si>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</si>
  <si>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</si>
  <si>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</si>
  <si>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</si>
  <si>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</si>
  <si>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</si>
  <si>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</si>
  <si>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</si>
  <si>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</si>
  <si>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</si>
  <si>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</si>
  <si>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</si>
  <si>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</si>
  <si>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</si>
  <si>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</si>
  <si>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</si>
  <si>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</si>
  <si>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</si>
  <si>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</si>
  <si>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</si>
  <si>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</si>
  <si>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</si>
  <si>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</si>
  <si>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</si>
  <si>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</si>
  <si>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</si>
  <si>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</si>
  <si>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</si>
  <si>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</si>
  <si>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</si>
  <si>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</si>
  <si>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</si>
  <si>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</si>
  <si>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</si>
  <si>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</si>
  <si>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</si>
  <si>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</si>
  <si>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</si>
  <si>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</si>
  <si>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</si>
  <si>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</si>
  <si>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</si>
  <si>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</si>
  <si>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</si>
  <si>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</si>
  <si>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</si>
  <si>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</si>
  <si>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</si>
  <si>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</si>
  <si>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</si>
  <si>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</si>
  <si>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</si>
  <si>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</si>
  <si>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</si>
  <si>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</si>
  <si>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</si>
  <si>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</si>
  <si>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</si>
  <si>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</si>
  <si>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</si>
  <si>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</si>
  <si>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</si>
  <si>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</si>
  <si>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</si>
  <si>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</si>
  <si>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</si>
  <si>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</si>
  <si>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</si>
  <si>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</si>
  <si>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</si>
  <si>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</si>
  <si>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</si>
  <si>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</si>
  <si>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</si>
  <si>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</si>
  <si>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</si>
  <si>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</si>
  <si>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</si>
  <si>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</si>
  <si>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</si>
  <si>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</si>
  <si>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</si>
  <si>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</si>
  <si>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</si>
  <si>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</si>
  <si>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</si>
  <si>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</si>
  <si>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</si>
  <si>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</si>
  <si>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</si>
  <si>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</si>
  <si>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</si>
  <si>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</si>
  <si>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</si>
  <si>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</si>
  <si>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</si>
  <si>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</si>
  <si>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</si>
  <si>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</si>
  <si>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</si>
  <si>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</si>
  <si>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</si>
  <si>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</si>
  <si>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</si>
  <si>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</si>
  <si>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</si>
  <si>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</si>
  <si>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</si>
  <si>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</si>
  <si>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</si>
  <si>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</si>
  <si>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</si>
  <si>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</si>
  <si>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</si>
  <si>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</si>
  <si>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</si>
  <si>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</si>
  <si>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</si>
  <si>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</si>
  <si>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</si>
  <si>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</si>
  <si>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</si>
  <si>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</si>
  <si>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</si>
  <si>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</si>
  <si>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</si>
  <si>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</si>
  <si>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</si>
  <si>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</si>
  <si>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</si>
  <si>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</si>
  <si>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</si>
  <si>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</si>
  <si>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</si>
  <si>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</si>
  <si>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</si>
  <si>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</si>
  <si>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</si>
  <si>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</si>
  <si>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</si>
  <si>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</si>
  <si>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</si>
  <si>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</si>
  <si>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</si>
  <si>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</si>
  <si>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</si>
  <si>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</si>
  <si>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</si>
  <si>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</si>
  <si>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</si>
  <si>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</si>
  <si>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</si>
  <si>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</si>
  <si>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</si>
  <si>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</si>
  <si>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</si>
  <si>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</si>
  <si>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</si>
  <si>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</si>
  <si>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</si>
  <si>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</si>
  <si>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</si>
  <si>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</si>
  <si>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</si>
  <si>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</si>
  <si>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</si>
  <si>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</si>
  <si>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</si>
  <si>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</si>
  <si>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</si>
  <si>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</si>
  <si>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</si>
  <si>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</si>
  <si>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</si>
  <si>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</si>
  <si>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</si>
  <si>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</si>
  <si>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</si>
  <si>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</si>
  <si>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</si>
  <si>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</si>
  <si>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</si>
  <si>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</si>
  <si>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</si>
  <si>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</si>
  <si>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</si>
  <si>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</si>
  <si>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</si>
  <si>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</si>
  <si>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</si>
  <si>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</si>
  <si>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</si>
  <si>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</si>
  <si>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</si>
  <si>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</si>
  <si>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</si>
  <si>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</si>
  <si>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</si>
  <si>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</si>
  <si>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</si>
  <si>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</si>
  <si>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</si>
  <si>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</si>
  <si>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</si>
  <si>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</si>
  <si>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</si>
  <si>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</si>
  <si>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</si>
  <si>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</si>
  <si>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</si>
  <si>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</si>
  <si>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</si>
  <si>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</si>
  <si>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</si>
  <si>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</si>
  <si>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</si>
  <si>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</si>
  <si>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</si>
  <si>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</si>
  <si>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</si>
  <si>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</si>
  <si>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</si>
  <si>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</si>
  <si>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</si>
  <si>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</si>
  <si>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</si>
  <si>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</si>
  <si>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</si>
  <si>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</si>
  <si>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</si>
  <si>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</si>
  <si>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</si>
  <si>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</si>
  <si>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</si>
  <si>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</si>
  <si>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</si>
  <si>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</si>
  <si>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</si>
  <si>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</si>
  <si>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</si>
  <si>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</si>
  <si>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</si>
  <si>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</si>
  <si>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</si>
  <si>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</si>
  <si>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</si>
  <si>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</si>
  <si>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</si>
  <si>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</si>
  <si>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</si>
  <si>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</si>
  <si>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</si>
  <si>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</si>
  <si>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</si>
  <si>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</si>
  <si>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</si>
  <si>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</si>
  <si>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</si>
  <si>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</si>
  <si>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</si>
  <si>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</si>
  <si>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</si>
  <si>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</si>
  <si>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</si>
  <si>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</si>
  <si>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</si>
  <si>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</si>
  <si>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</si>
  <si>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</si>
  <si>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</si>
  <si>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</si>
  <si>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</si>
  <si>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</si>
  <si>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</si>
  <si>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</si>
  <si>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</si>
  <si>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</si>
  <si>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</si>
  <si>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</si>
  <si>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</si>
  <si>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</si>
  <si>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</si>
  <si>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</si>
  <si>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</si>
  <si>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</si>
  <si>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</si>
  <si>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</si>
  <si>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</si>
  <si>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</si>
  <si>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</si>
  <si>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</si>
  <si>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</si>
  <si>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</si>
  <si>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</si>
  <si>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</si>
  <si>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</si>
  <si>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</si>
  <si>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</si>
  <si>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</si>
  <si>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</si>
  <si>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</si>
  <si>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</si>
  <si>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</si>
  <si>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</si>
  <si>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</si>
  <si>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</si>
  <si>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</si>
  <si>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</si>
  <si>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</si>
  <si>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</si>
  <si>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</si>
  <si>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</si>
  <si>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</si>
  <si>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</si>
  <si>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</si>
  <si>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</si>
  <si>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</si>
  <si>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</si>
  <si>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</si>
  <si>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</si>
  <si>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</si>
  <si>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</si>
  <si>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</si>
  <si>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</si>
  <si>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</si>
  <si>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</si>
  <si>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</si>
  <si>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</si>
  <si>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</si>
  <si>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</si>
  <si>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</si>
  <si>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</si>
  <si>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</si>
  <si>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</si>
  <si>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</si>
  <si>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</si>
  <si>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</si>
  <si>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</si>
  <si>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</si>
  <si>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</si>
  <si>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</si>
  <si>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</si>
  <si>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</si>
  <si>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</si>
  <si>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</si>
  <si>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</si>
  <si>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</si>
  <si>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</si>
  <si>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</si>
  <si>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</si>
  <si>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</si>
  <si>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</si>
  <si>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</si>
  <si>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</si>
  <si>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</si>
  <si>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</si>
  <si>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</si>
  <si>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</si>
  <si>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</si>
  <si>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</si>
  <si>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</si>
  <si>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</si>
  <si>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</si>
  <si>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</si>
  <si>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</si>
  <si>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</si>
  <si>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</si>
  <si>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</si>
  <si>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</si>
  <si>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</si>
  <si>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</si>
  <si>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</si>
  <si>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</si>
  <si>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</si>
  <si>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</si>
  <si>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</si>
  <si>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</si>
  <si>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</si>
  <si>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</si>
  <si>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</si>
  <si>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</si>
  <si>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</si>
  <si>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</si>
  <si>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</si>
  <si>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</si>
  <si>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</si>
  <si>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</si>
  <si>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</si>
  <si>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</si>
  <si>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</si>
  <si>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</si>
  <si>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</si>
  <si>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</si>
  <si>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</si>
  <si>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</si>
  <si>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</si>
  <si>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</si>
  <si>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</si>
  <si>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</si>
  <si>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</si>
  <si>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</si>
  <si>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</si>
  <si>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</si>
  <si>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</si>
  <si>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</si>
  <si>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</si>
  <si>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</si>
  <si>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</si>
  <si>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</si>
  <si>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</si>
  <si>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</si>
  <si>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</si>
  <si>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</si>
  <si>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</si>
  <si>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</si>
  <si>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</si>
  <si>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</si>
  <si>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</si>
  <si>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</si>
  <si>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</si>
  <si>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</si>
  <si>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</si>
  <si>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</si>
  <si>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</si>
  <si>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</si>
  <si>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</si>
  <si>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</si>
  <si>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</si>
  <si>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</si>
  <si>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</si>
  <si>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</si>
  <si>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</si>
  <si>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</si>
  <si>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</si>
  <si>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</si>
  <si>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</si>
  <si>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</si>
  <si>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</si>
  <si>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</si>
  <si>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</si>
  <si>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</si>
  <si>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</si>
  <si>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</si>
  <si>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</si>
  <si>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</si>
  <si>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</si>
  <si>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</si>
  <si>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</si>
  <si>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</si>
  <si>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</si>
  <si>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</si>
  <si>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</si>
  <si>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</si>
  <si>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</si>
  <si>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</si>
  <si>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</si>
  <si>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</si>
  <si>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</si>
  <si>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</si>
  <si>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</si>
  <si>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</si>
  <si>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</si>
  <si>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</si>
  <si>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</si>
  <si>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</si>
  <si>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</si>
  <si>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</si>
  <si>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</si>
  <si>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</si>
  <si>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</si>
  <si>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</si>
  <si>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</si>
  <si>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</si>
  <si>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</si>
  <si>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</si>
  <si>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</si>
  <si>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</si>
  <si>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</si>
  <si>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</si>
  <si>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</si>
  <si>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</si>
  <si>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</si>
  <si>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</si>
  <si>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</si>
  <si>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</si>
  <si>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</si>
  <si>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</si>
  <si>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</si>
  <si>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</si>
  <si>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</si>
  <si>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</si>
  <si>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</si>
  <si>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</si>
  <si>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</si>
  <si>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</si>
  <si>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</si>
  <si>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</si>
  <si>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</si>
  <si>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</si>
  <si>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</si>
  <si>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</si>
  <si>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</si>
  <si>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</si>
  <si>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</si>
  <si>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</si>
  <si>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</si>
  <si>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</si>
  <si>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</si>
  <si>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</si>
  <si>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</si>
  <si>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</si>
  <si>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</si>
  <si>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</si>
  <si>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</si>
  <si>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</si>
  <si>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</si>
  <si>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</si>
  <si>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</si>
  <si>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</si>
  <si>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</si>
  <si>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</si>
  <si>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</si>
  <si>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</si>
  <si>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</si>
  <si>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</si>
  <si>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</si>
  <si>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</si>
  <si>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</si>
  <si>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</si>
  <si>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</si>
  <si>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</si>
  <si>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</si>
  <si>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</si>
  <si>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</si>
  <si>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</si>
  <si>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</si>
  <si>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</si>
  <si>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</si>
  <si>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</si>
  <si>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</si>
  <si>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</si>
  <si>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</si>
  <si>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</si>
  <si>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</si>
  <si>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</si>
  <si>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</si>
  <si>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</si>
  <si>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</si>
  <si>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</si>
  <si>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</si>
  <si>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</si>
  <si>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</si>
  <si>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</si>
  <si>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</si>
  <si>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</si>
  <si>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</si>
  <si>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</si>
  <si>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</si>
  <si>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</si>
  <si>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</si>
  <si>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</si>
  <si>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</si>
  <si>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</si>
  <si>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</si>
  <si>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</si>
  <si>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</si>
  <si>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</si>
  <si>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</si>
  <si>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</si>
  <si>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</si>
  <si>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</si>
  <si>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</si>
  <si>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</si>
  <si>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</si>
  <si>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</si>
  <si>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</si>
  <si>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</si>
  <si>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</si>
  <si>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</si>
  <si>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</si>
  <si>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</si>
  <si>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</si>
  <si>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</si>
  <si>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</si>
  <si>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</si>
  <si>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</si>
  <si>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</si>
  <si>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</si>
  <si>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</si>
  <si>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</si>
  <si>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</si>
  <si>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</si>
  <si>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</si>
  <si>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</si>
  <si>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</si>
  <si>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</si>
  <si>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</si>
  <si>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</si>
  <si>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</si>
  <si>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</si>
  <si>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</si>
  <si>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</si>
  <si>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</si>
  <si>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</si>
  <si>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</si>
  <si>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</si>
  <si>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</si>
  <si>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</si>
  <si>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</si>
  <si>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</si>
  <si>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</si>
  <si>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</si>
  <si>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</si>
  <si>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</si>
  <si>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</si>
  <si>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</si>
  <si>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</si>
  <si>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</si>
  <si>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</si>
  <si>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</si>
  <si>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</si>
  <si>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</si>
  <si>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</si>
  <si>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</si>
  <si>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</si>
  <si>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</si>
  <si>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</si>
  <si>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</si>
  <si>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</si>
  <si>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</si>
  <si>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</si>
  <si>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</si>
  <si>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</si>
  <si>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</si>
  <si>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</si>
  <si>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</si>
  <si>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</si>
  <si>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</si>
  <si>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</si>
  <si>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</si>
  <si>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</si>
  <si>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</si>
  <si>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</si>
  <si>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</si>
  <si>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</si>
  <si>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</si>
  <si>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</si>
  <si>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</si>
  <si>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</si>
  <si>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</si>
  <si>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</si>
  <si>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</si>
  <si>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</si>
  <si>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</si>
  <si>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</si>
  <si>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</si>
  <si>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</si>
  <si>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</si>
  <si>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</si>
  <si>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</si>
  <si>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</si>
  <si>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</si>
  <si>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</si>
  <si>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</si>
  <si>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</si>
  <si>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</si>
  <si>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</si>
  <si>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</si>
  <si>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</si>
  <si>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</si>
  <si>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</si>
  <si>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</si>
  <si>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</si>
  <si>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</si>
  <si>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</si>
  <si>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</si>
  <si>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</si>
  <si>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</si>
  <si>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</si>
  <si>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</si>
  <si>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</si>
  <si>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</si>
  <si>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</si>
  <si>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</si>
  <si>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</si>
  <si>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</si>
  <si>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</si>
  <si>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</si>
  <si>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</si>
  <si>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</si>
  <si>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</si>
  <si>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</si>
  <si>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</si>
  <si>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</si>
  <si>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</si>
  <si>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</si>
  <si>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</si>
  <si>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</si>
  <si>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</si>
  <si>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</si>
  <si>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</si>
  <si>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</si>
  <si>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</si>
  <si>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</si>
  <si>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</si>
  <si>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</si>
  <si>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</si>
  <si>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</si>
  <si>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</si>
  <si>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</si>
  <si>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</si>
  <si>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</si>
  <si>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</si>
  <si>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</si>
  <si>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</si>
  <si>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</si>
  <si>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</si>
  <si>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</si>
  <si>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</si>
  <si>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</si>
  <si>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</si>
  <si>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</si>
  <si>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</si>
  <si>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</si>
  <si>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</si>
  <si>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</si>
  <si>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</si>
  <si>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</si>
  <si>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</si>
  <si>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</si>
  <si>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</si>
  <si>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</si>
  <si>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</si>
  <si>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</si>
  <si>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</si>
  <si>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</si>
  <si>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</si>
  <si>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</si>
  <si>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</si>
  <si>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</si>
  <si>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</si>
  <si>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</si>
  <si>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</si>
  <si>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</si>
  <si>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</si>
  <si>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</si>
  <si>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</si>
  <si>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</si>
  <si>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</si>
  <si>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</si>
  <si>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</si>
  <si>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</si>
  <si>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</si>
  <si>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</si>
  <si>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</si>
  <si>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</si>
  <si>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</si>
  <si>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</si>
  <si>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</si>
  <si>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</si>
  <si>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</si>
  <si>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</si>
  <si>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</si>
  <si>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</si>
  <si>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</si>
  <si>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</si>
  <si>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</si>
  <si>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</si>
  <si>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</si>
  <si>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</si>
  <si>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</si>
  <si>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</si>
  <si>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</si>
  <si>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</si>
  <si>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</si>
  <si>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</si>
  <si>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</si>
  <si>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</si>
  <si>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</si>
  <si>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</si>
  <si>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</si>
  <si>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</si>
  <si>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</si>
  <si>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</si>
  <si>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</si>
  <si>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</si>
  <si>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</si>
  <si>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</si>
  <si>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</si>
  <si>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</si>
  <si>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</si>
  <si>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</si>
  <si>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</si>
  <si>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</si>
  <si>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</si>
  <si>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</si>
  <si>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</si>
  <si>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</si>
  <si>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</si>
  <si>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</si>
  <si>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</si>
  <si>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</si>
  <si>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</si>
  <si>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</si>
  <si>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</si>
  <si>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</si>
  <si>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</si>
  <si>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</si>
  <si>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</si>
  <si>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</si>
  <si>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</si>
  <si>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</si>
  <si>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</si>
  <si>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</si>
  <si>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</si>
  <si>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</si>
  <si>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</si>
  <si>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</si>
  <si>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</si>
  <si>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</si>
  <si>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</si>
  <si>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</si>
  <si>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</si>
  <si>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</si>
  <si>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</si>
  <si>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</si>
  <si>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</si>
  <si>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</si>
  <si>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</si>
  <si>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</si>
  <si>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</si>
  <si>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</si>
  <si>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</si>
  <si>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</si>
  <si>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</si>
  <si>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</si>
  <si>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</si>
  <si>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</si>
  <si>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</si>
  <si>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</si>
  <si>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</si>
  <si>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</si>
  <si>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</si>
  <si>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</si>
  <si>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</si>
  <si>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</si>
  <si>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</si>
  <si>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</si>
  <si>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</si>
  <si>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</si>
  <si>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</si>
  <si>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</si>
  <si>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</si>
  <si>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</si>
  <si>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</si>
  <si>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</si>
  <si>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</si>
  <si>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</si>
  <si>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</si>
  <si>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</si>
  <si>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</si>
  <si>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</si>
  <si>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</si>
  <si>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</si>
  <si>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</si>
  <si>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</si>
  <si>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</si>
  <si>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</si>
  <si>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</si>
  <si>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</si>
  <si>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</si>
  <si>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</si>
  <si>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</si>
  <si>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</si>
  <si>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</si>
  <si>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</si>
  <si>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</si>
  <si>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</si>
  <si>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</si>
  <si>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</si>
  <si>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</si>
  <si>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</si>
  <si>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</si>
  <si>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</si>
  <si>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</si>
  <si>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</si>
  <si>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</si>
  <si>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</si>
  <si>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</si>
  <si>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</si>
  <si>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</si>
  <si>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</si>
  <si>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</si>
  <si>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</si>
  <si>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</si>
  <si>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</si>
  <si>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</si>
  <si>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</si>
  <si>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</si>
  <si>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</si>
  <si>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</si>
  <si>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</si>
  <si>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</si>
  <si>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</si>
  <si>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</si>
  <si>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</si>
  <si>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</si>
  <si>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</si>
  <si>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</si>
  <si>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</si>
  <si>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</si>
  <si>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</si>
  <si>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</si>
  <si>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</si>
  <si>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</si>
  <si>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</si>
  <si>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</si>
  <si>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</si>
  <si>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</si>
  <si>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</si>
  <si>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</si>
  <si>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</si>
  <si>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</si>
  <si>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</si>
  <si>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</si>
  <si>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</si>
  <si>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</si>
  <si>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</si>
  <si>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</si>
  <si>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</si>
  <si>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</si>
  <si>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</si>
  <si>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</si>
  <si>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</si>
  <si>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</si>
  <si>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</si>
  <si>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</si>
  <si>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</si>
  <si>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</si>
  <si>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</si>
  <si>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</si>
  <si>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</si>
  <si>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</si>
  <si>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</si>
  <si>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</si>
  <si>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</si>
  <si>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</si>
  <si>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</si>
  <si>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</si>
  <si>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</si>
  <si>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</si>
  <si>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</si>
  <si>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</si>
  <si>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</si>
  <si>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</si>
  <si>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</si>
  <si>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</si>
  <si>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</si>
  <si>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</si>
  <si>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</si>
  <si>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</si>
  <si>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</si>
  <si>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</si>
  <si>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</si>
  <si>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</si>
  <si>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</si>
  <si>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</si>
  <si>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</si>
  <si>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</si>
  <si>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</si>
  <si>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</si>
  <si>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</si>
  <si>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</si>
  <si>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</si>
  <si>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</si>
  <si>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</si>
  <si>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</si>
  <si>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</si>
  <si>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</si>
  <si>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</si>
  <si>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</si>
  <si>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</si>
  <si>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</si>
  <si>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</si>
  <si>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</si>
  <si>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</si>
  <si>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</si>
  <si>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</si>
  <si>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</si>
  <si>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</si>
  <si>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</si>
  <si>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</si>
  <si>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</si>
  <si>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</si>
  <si>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</si>
  <si>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</si>
  <si>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</si>
  <si>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</si>
  <si>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</si>
  <si>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</si>
  <si>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</si>
  <si>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</si>
  <si>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</si>
  <si>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</si>
  <si>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</si>
  <si>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</si>
  <si>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</si>
  <si>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</si>
  <si>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</si>
  <si>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</si>
  <si>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</si>
  <si>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</si>
  <si>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</si>
  <si>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</si>
  <si>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</si>
  <si>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</si>
  <si>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</si>
  <si>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</si>
  <si>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</si>
  <si>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</si>
  <si>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</si>
  <si>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</si>
  <si>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</si>
  <si>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</si>
  <si>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</si>
  <si>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</si>
  <si>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</si>
  <si>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</si>
  <si>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</si>
  <si>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</si>
  <si>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</si>
  <si>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</si>
  <si>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</si>
  <si>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</si>
  <si>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</si>
  <si>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</si>
  <si>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</si>
  <si>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</si>
  <si>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</si>
  <si>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</si>
  <si>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</si>
  <si>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</si>
  <si>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</si>
  <si>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</si>
  <si>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</si>
  <si>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</si>
  <si>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</si>
  <si>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</si>
  <si>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</si>
  <si>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</si>
  <si>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</si>
  <si>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</si>
  <si>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</si>
  <si>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</si>
  <si>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</si>
  <si>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</si>
  <si>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</si>
  <si>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</si>
  <si>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</si>
  <si>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</si>
  <si>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</si>
  <si>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</si>
  <si>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</si>
  <si>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</si>
  <si>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</si>
  <si>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</si>
  <si>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</si>
  <si>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</si>
  <si>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</si>
  <si>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</si>
  <si>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</si>
  <si>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</si>
  <si>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</si>
  <si>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</si>
  <si>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</si>
  <si>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</si>
  <si>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</si>
  <si>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</si>
  <si>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</si>
  <si>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</si>
  <si>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</si>
  <si>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</si>
  <si>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</si>
  <si>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</si>
  <si>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</si>
  <si>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</si>
  <si>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</si>
  <si>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</si>
  <si>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</si>
  <si>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</si>
  <si>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</si>
  <si>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</si>
  <si>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</si>
  <si>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</si>
  <si>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</si>
  <si>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</si>
  <si>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</si>
  <si>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</si>
  <si>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</si>
  <si>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</si>
  <si>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</si>
  <si>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</si>
  <si>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</si>
  <si>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</si>
  <si>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</si>
  <si>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</si>
  <si>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</si>
  <si>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</si>
  <si>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</si>
  <si>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</si>
  <si>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</si>
  <si>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</si>
  <si>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</si>
  <si>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</si>
  <si>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</si>
  <si>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</si>
  <si>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</si>
  <si>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</si>
  <si>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</si>
  <si>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</si>
  <si>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</si>
  <si>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</si>
  <si>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</si>
  <si>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</si>
  <si>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</si>
  <si>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</si>
  <si>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</si>
  <si>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</si>
  <si>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</si>
  <si>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</si>
  <si>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</si>
  <si>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</si>
  <si>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</si>
  <si>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</si>
  <si>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</si>
  <si>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</si>
  <si>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</si>
  <si>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</si>
  <si>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</si>
  <si>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</si>
  <si>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</si>
  <si>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</si>
  <si>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</si>
  <si>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</si>
  <si>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</si>
  <si>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</si>
  <si>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</si>
  <si>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</si>
  <si>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</si>
  <si>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</si>
  <si>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</si>
  <si>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</si>
  <si>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</si>
  <si>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</si>
  <si>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</si>
  <si>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</si>
  <si>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</si>
  <si>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</si>
  <si>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</si>
  <si>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</si>
  <si>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</si>
  <si>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</si>
  <si>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</si>
  <si>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</si>
  <si>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</si>
  <si>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</si>
  <si>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</si>
  <si>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</si>
  <si>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</si>
  <si>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</si>
  <si>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</si>
  <si>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</si>
  <si>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</si>
  <si>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</si>
  <si>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</si>
  <si>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</si>
  <si>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</si>
  <si>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</si>
  <si>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</si>
  <si>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</si>
  <si>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</si>
  <si>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</si>
  <si>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</si>
  <si>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</si>
  <si>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</si>
  <si>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</si>
  <si>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</si>
  <si>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</si>
  <si>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</si>
  <si>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</si>
  <si>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</si>
  <si>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</si>
  <si>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</si>
  <si>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</si>
  <si>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</si>
  <si>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</si>
  <si>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</si>
  <si>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</si>
  <si>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</si>
  <si>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</si>
  <si>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</si>
  <si>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</si>
  <si>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</si>
  <si>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</si>
  <si>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</si>
  <si>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</si>
  <si>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</si>
  <si>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</si>
  <si>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</si>
  <si>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</si>
  <si>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</si>
  <si>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</si>
  <si>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</si>
  <si>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</si>
  <si>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</si>
  <si>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</si>
  <si>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</si>
  <si>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</si>
  <si>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</si>
  <si>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</si>
  <si>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</si>
  <si>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</si>
  <si>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</si>
  <si>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</si>
  <si>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</si>
  <si>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</si>
  <si>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</si>
  <si>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</si>
  <si>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</si>
  <si>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</si>
  <si>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</si>
  <si>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</si>
  <si>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</si>
  <si>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</si>
  <si>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</si>
  <si>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</si>
  <si>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</si>
  <si>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</si>
  <si>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</si>
  <si>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</si>
  <si>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</si>
  <si>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</si>
  <si>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</si>
  <si>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</si>
  <si>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</si>
  <si>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</si>
  <si>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</si>
  <si>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</si>
  <si>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</si>
  <si>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</si>
  <si>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</si>
  <si>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</si>
  <si>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</si>
  <si>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</si>
  <si>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</si>
  <si>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</si>
  <si>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</si>
  <si>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</si>
  <si>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</si>
  <si>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</si>
  <si>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</si>
  <si>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</si>
  <si>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</si>
  <si>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</si>
  <si>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</si>
  <si>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</si>
  <si>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</si>
  <si>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</si>
  <si>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</si>
  <si>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</si>
  <si>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</si>
  <si>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</si>
  <si>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</si>
  <si>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</si>
  <si>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</si>
  <si>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</si>
  <si>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</si>
  <si>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</si>
  <si>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</si>
  <si>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</si>
  <si>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</si>
  <si>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</si>
  <si>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</si>
  <si>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</si>
  <si>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</si>
  <si>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</si>
  <si>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</si>
  <si>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</si>
  <si>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</si>
  <si>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</si>
  <si>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</si>
  <si>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</si>
  <si>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</si>
  <si>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</si>
  <si>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</si>
  <si>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</si>
  <si>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</si>
  <si>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</si>
  <si>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</si>
  <si>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</si>
  <si>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</si>
  <si>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</si>
  <si>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</si>
  <si>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</si>
  <si>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</si>
  <si>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</si>
  <si>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</si>
  <si>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</si>
  <si>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</si>
  <si>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</si>
  <si>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</si>
  <si>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</si>
  <si>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</si>
  <si>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</si>
  <si>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</si>
  <si>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</si>
  <si>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</si>
  <si>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</si>
  <si>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</si>
  <si>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</si>
  <si>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</si>
  <si>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</si>
  <si>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</si>
  <si>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</si>
  <si>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</si>
  <si>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</si>
  <si>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</si>
  <si>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</si>
  <si>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</si>
  <si>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</si>
  <si>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</si>
  <si>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</si>
  <si>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</si>
  <si>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</si>
  <si>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</si>
  <si>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</si>
  <si>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</si>
  <si>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</si>
  <si>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</si>
  <si>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</si>
  <si>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</si>
  <si>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</si>
  <si>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</si>
  <si>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</si>
  <si>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</si>
  <si>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</si>
  <si>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</si>
  <si>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</si>
  <si>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</si>
  <si>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</si>
  <si>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</si>
  <si>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</si>
  <si>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</si>
  <si>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</si>
  <si>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</si>
  <si>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</si>
  <si>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</si>
  <si>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</si>
  <si>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</si>
  <si>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</si>
  <si>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</si>
  <si>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</si>
  <si>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</si>
  <si>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</si>
  <si>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</si>
  <si>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</si>
  <si>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</si>
  <si>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</si>
  <si>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</si>
  <si>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</si>
  <si>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</si>
  <si>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</si>
  <si>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</si>
  <si>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</si>
  <si>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</si>
  <si>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</si>
  <si>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</si>
  <si>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</si>
  <si>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</si>
  <si>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</si>
  <si>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</si>
  <si>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</si>
  <si>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</si>
  <si>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</si>
  <si>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</si>
  <si>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</si>
  <si>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</si>
  <si>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</si>
  <si>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</si>
  <si>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</si>
  <si>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</si>
  <si>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</si>
  <si>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</si>
  <si>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</si>
  <si>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</si>
  <si>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</si>
  <si>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</si>
  <si>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</si>
  <si>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</si>
  <si>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</si>
  <si>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</si>
  <si>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</si>
  <si>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</si>
  <si>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</si>
  <si>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</si>
  <si>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</si>
  <si>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</si>
  <si>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</si>
  <si>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</si>
  <si>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</si>
  <si>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</si>
  <si>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</si>
  <si>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</si>
  <si>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</si>
  <si>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</si>
  <si>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</si>
  <si>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</si>
  <si>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</si>
  <si>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</si>
  <si>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</si>
  <si>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</si>
  <si>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</si>
  <si>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</si>
  <si>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</si>
  <si>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</si>
  <si>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</si>
  <si>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</si>
  <si>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</si>
  <si>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</si>
  <si>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</si>
  <si>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</si>
  <si>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</si>
  <si>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</si>
  <si>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</si>
  <si>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</si>
  <si>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</si>
  <si>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</si>
  <si>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</si>
  <si>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</si>
  <si>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</si>
  <si>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</si>
  <si>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</si>
  <si>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</si>
  <si>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</si>
  <si>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</si>
  <si>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</si>
  <si>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</si>
  <si>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</si>
  <si>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</si>
  <si>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</si>
  <si>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</si>
  <si>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</si>
  <si>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</si>
  <si>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</si>
  <si>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</si>
  <si>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</si>
  <si>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</si>
  <si>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</si>
  <si>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</si>
  <si>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</si>
  <si>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</si>
  <si>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</si>
  <si>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</si>
  <si>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</si>
  <si>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</si>
  <si>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</si>
  <si>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</si>
  <si>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</si>
  <si>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</si>
  <si>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</si>
  <si>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</si>
  <si>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</si>
  <si>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</si>
  <si>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</si>
  <si>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</si>
  <si>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</si>
  <si>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</si>
  <si>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</si>
  <si>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</si>
  <si>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</si>
  <si>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</si>
  <si>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</si>
  <si>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</si>
  <si>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</si>
  <si>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</si>
  <si>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</si>
  <si>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</si>
  <si>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</si>
  <si>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</si>
  <si>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</si>
  <si>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</si>
  <si>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</si>
  <si>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</si>
  <si>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</si>
  <si>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</si>
  <si>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</si>
  <si>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</si>
  <si>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</si>
  <si>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</si>
  <si>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</si>
  <si>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</si>
  <si>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</si>
  <si>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</si>
  <si>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</si>
  <si>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</si>
  <si>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</si>
  <si>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</si>
  <si>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</si>
  <si>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</si>
  <si>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</si>
  <si>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</si>
  <si>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</si>
  <si>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</si>
  <si>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</si>
  <si>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</si>
  <si>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</si>
  <si>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</si>
  <si>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</si>
  <si>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</si>
  <si>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</si>
  <si>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</si>
  <si>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</si>
  <si>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</si>
  <si>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</si>
  <si>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</si>
  <si>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</si>
  <si>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</si>
  <si>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</si>
  <si>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</si>
  <si>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</si>
  <si>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</si>
  <si>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</si>
  <si>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</si>
  <si>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</si>
  <si>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</si>
  <si>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</si>
  <si>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</si>
  <si>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</si>
  <si>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</si>
  <si>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</si>
  <si>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</si>
  <si>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</si>
  <si>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</si>
  <si>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</si>
  <si>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</si>
  <si>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</si>
  <si>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</si>
  <si>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</si>
  <si>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</si>
  <si>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</si>
  <si>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</si>
  <si>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</si>
  <si>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</si>
  <si>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</si>
  <si>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</si>
  <si>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</si>
  <si>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</si>
  <si>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</si>
  <si>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</si>
  <si>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</si>
  <si>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</si>
  <si>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</si>
  <si>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</si>
  <si>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</si>
  <si>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</si>
  <si>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</si>
  <si>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</si>
  <si>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</si>
  <si>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</si>
  <si>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</si>
  <si>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</si>
  <si>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</si>
  <si>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</si>
  <si>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</si>
  <si>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</si>
  <si>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</si>
  <si>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</si>
  <si>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</si>
  <si>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</si>
  <si>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</si>
  <si>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</si>
  <si>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</si>
  <si>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</si>
  <si>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</si>
  <si>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</si>
  <si>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</si>
  <si>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</si>
  <si>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</si>
  <si>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</si>
  <si>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</si>
  <si>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</si>
  <si>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</si>
  <si>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</si>
  <si>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</si>
  <si>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</si>
  <si>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</si>
  <si>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</si>
  <si>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</si>
  <si>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</si>
  <si>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</si>
  <si>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</si>
  <si>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</si>
  <si>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</si>
  <si>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</si>
  <si>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</si>
  <si>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</si>
  <si>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</si>
  <si>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</si>
  <si>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</si>
  <si>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</si>
  <si>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</si>
  <si>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</si>
  <si>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</si>
  <si>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</si>
  <si>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</si>
  <si>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</si>
  <si>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</si>
  <si>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</si>
  <si>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</si>
  <si>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</si>
  <si>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</si>
  <si>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</si>
  <si>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</si>
  <si>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</si>
  <si>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</si>
  <si>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</si>
  <si>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</si>
  <si>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</si>
  <si>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</si>
  <si>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</si>
  <si>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</si>
  <si>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</si>
  <si>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</si>
  <si>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</si>
  <si>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</si>
  <si>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</si>
  <si>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</si>
  <si>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</si>
  <si>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</si>
  <si>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</si>
  <si>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</si>
  <si>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</si>
  <si>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</si>
  <si>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</si>
  <si>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</si>
  <si>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</si>
  <si>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</si>
  <si>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</si>
  <si>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</si>
  <si>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</si>
  <si>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</si>
  <si>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</si>
  <si>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</si>
  <si>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</si>
  <si>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</si>
  <si>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</si>
  <si>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</si>
  <si>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</si>
  <si>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</si>
  <si>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</si>
  <si>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</si>
  <si>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</si>
  <si>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</si>
  <si>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</si>
  <si>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</si>
  <si>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</si>
  <si>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</si>
  <si>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</si>
  <si>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</si>
  <si>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</si>
  <si>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</si>
  <si>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</si>
  <si>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</si>
  <si>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</si>
  <si>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</si>
  <si>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</si>
  <si>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</si>
  <si>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</si>
  <si>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</si>
  <si>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</si>
  <si>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</si>
  <si>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</si>
  <si>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</si>
  <si>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</si>
  <si>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</si>
  <si>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</si>
  <si>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</si>
  <si>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</si>
  <si>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</si>
  <si>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</si>
  <si>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</si>
  <si>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</si>
  <si>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</si>
  <si>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</si>
  <si>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</si>
  <si>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</si>
  <si>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</si>
  <si>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</si>
  <si>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</si>
  <si>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</si>
  <si>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</si>
  <si>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</si>
  <si>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</si>
  <si>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</si>
  <si>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</si>
  <si>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</si>
  <si>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</si>
  <si>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</si>
  <si>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</si>
  <si>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</si>
  <si>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</si>
  <si>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</si>
  <si>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</si>
  <si>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</si>
  <si>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</si>
  <si>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</si>
  <si>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</si>
  <si>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</si>
  <si>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</si>
  <si>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</si>
  <si>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</si>
  <si>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</si>
  <si>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</si>
  <si>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</si>
  <si>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</si>
  <si>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</si>
  <si>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</si>
  <si>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</si>
  <si>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</si>
  <si>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</si>
  <si>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</si>
  <si>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</si>
  <si>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</si>
  <si>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</si>
  <si>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</si>
  <si>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</si>
  <si>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</si>
  <si>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</si>
  <si>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</si>
  <si>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</si>
  <si>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</si>
  <si>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</si>
  <si>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</si>
  <si>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</si>
  <si>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</si>
  <si>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</si>
  <si>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</si>
  <si>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</si>
  <si>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</si>
  <si>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</si>
  <si>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</si>
  <si>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</si>
  <si>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</si>
  <si>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</si>
  <si>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</si>
  <si>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</si>
  <si>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</si>
  <si>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</si>
  <si>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</si>
  <si>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</si>
  <si>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</si>
  <si>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</si>
  <si>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</si>
  <si>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</si>
  <si>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</si>
  <si>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</si>
  <si>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</si>
  <si>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</si>
  <si>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</si>
  <si>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</si>
  <si>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</si>
  <si>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</si>
  <si>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</si>
  <si>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</si>
  <si>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</si>
  <si>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</si>
  <si>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</si>
  <si>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</si>
  <si>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</si>
  <si>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</si>
  <si>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</si>
  <si>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</si>
  <si>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</si>
  <si>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</si>
  <si>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</si>
  <si>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</si>
  <si>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</si>
  <si>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</si>
  <si>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</si>
  <si>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</si>
  <si>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</si>
  <si>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</si>
  <si>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</si>
  <si>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</si>
  <si>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</si>
  <si>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</si>
  <si>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</si>
  <si>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</si>
  <si>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</si>
  <si>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</si>
  <si>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</si>
  <si>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</si>
  <si>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</si>
  <si>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</si>
  <si>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</si>
  <si>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</si>
  <si>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</si>
  <si>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</si>
  <si>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</si>
  <si>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</si>
  <si>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</si>
  <si>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</si>
  <si>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</si>
  <si>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</si>
  <si>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</si>
  <si>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</si>
  <si>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</si>
  <si>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</si>
  <si>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</si>
  <si>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</si>
  <si>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</si>
  <si>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</si>
  <si>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</si>
  <si>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</si>
  <si>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</si>
  <si>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</si>
  <si>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</si>
  <si>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</si>
  <si>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</si>
  <si>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</si>
  <si>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</si>
  <si>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</si>
  <si>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</si>
  <si>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</si>
  <si>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</si>
  <si>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</si>
  <si>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</si>
  <si>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</si>
  <si>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</si>
  <si>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</si>
  <si>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</si>
  <si>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</si>
  <si>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</si>
  <si>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</si>
  <si>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</si>
  <si>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</si>
  <si>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</si>
  <si>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</si>
  <si>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</si>
  <si>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</si>
  <si>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</si>
  <si>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</si>
  <si>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</si>
  <si>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</si>
  <si>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</si>
  <si>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</si>
  <si>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</si>
  <si>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</si>
  <si>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</si>
  <si>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</si>
  <si>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</si>
  <si>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</si>
  <si>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</si>
  <si>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</si>
  <si>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</si>
  <si>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</si>
  <si>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</si>
  <si>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</si>
  <si>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</si>
  <si>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</si>
  <si>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</si>
  <si>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</si>
  <si>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</si>
  <si>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</si>
  <si>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</si>
  <si>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</si>
  <si>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</si>
  <si>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</si>
  <si>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</si>
  <si>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</si>
  <si>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</si>
  <si>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</si>
  <si>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</si>
  <si>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</si>
  <si>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</si>
  <si>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</si>
  <si>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</si>
  <si>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</si>
  <si>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</si>
  <si>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</si>
  <si>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</si>
  <si>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</si>
  <si>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</si>
  <si>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</si>
  <si>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</si>
  <si>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</si>
  <si>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</si>
  <si>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</si>
  <si>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</si>
  <si>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</si>
  <si>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</si>
  <si>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</si>
  <si>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</si>
  <si>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</si>
  <si>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</si>
  <si>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</si>
  <si>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</si>
  <si>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</si>
  <si>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</si>
  <si>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</si>
  <si>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</si>
  <si>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</si>
  <si>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</si>
  <si>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</si>
  <si>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</si>
  <si>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</si>
  <si>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</si>
  <si>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</si>
  <si>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</si>
  <si>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</si>
  <si>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</si>
  <si>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</si>
  <si>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</si>
  <si>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</si>
  <si>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</si>
  <si>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</si>
  <si>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</si>
  <si>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</si>
  <si>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</si>
  <si>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</si>
  <si>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</si>
  <si>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</si>
  <si>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</si>
  <si>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</si>
  <si>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</si>
  <si>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</si>
  <si>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</si>
  <si>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</si>
  <si>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</si>
  <si>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</si>
  <si>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</si>
  <si>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</si>
  <si>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</si>
  <si>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</si>
  <si>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</si>
  <si>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</si>
  <si>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</si>
  <si>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</si>
  <si>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</si>
  <si>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</si>
  <si>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</si>
  <si>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</si>
  <si>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</si>
  <si>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</si>
  <si>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</si>
  <si>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</si>
  <si>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</si>
  <si>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</si>
  <si>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</si>
  <si>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</si>
  <si>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</si>
  <si>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</si>
  <si>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</si>
  <si>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</si>
  <si>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</si>
  <si>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</si>
  <si>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</si>
  <si>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</si>
  <si>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</si>
  <si>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</si>
  <si>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</si>
  <si>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</si>
  <si>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</si>
  <si>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</si>
  <si>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</si>
  <si>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</si>
  <si>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</si>
  <si>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</si>
  <si>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</si>
  <si>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</si>
  <si>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</si>
  <si>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</si>
  <si>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</si>
  <si>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</si>
  <si>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</si>
  <si>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</si>
  <si>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</si>
  <si>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</si>
  <si>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</si>
  <si>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</si>
  <si>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</si>
  <si>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</si>
  <si>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</si>
  <si>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</si>
  <si>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</si>
  <si>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</si>
  <si>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</si>
  <si>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</si>
  <si>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</si>
  <si>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</si>
  <si>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</si>
  <si>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</si>
  <si>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</si>
  <si>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</si>
  <si>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</si>
  <si>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</si>
  <si>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</si>
  <si>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</si>
  <si>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</si>
  <si>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</si>
  <si>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</si>
  <si>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</si>
  <si>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</si>
  <si>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</si>
  <si>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</si>
  <si>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</si>
  <si>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</si>
  <si>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</si>
  <si>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</si>
  <si>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</si>
  <si>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</si>
  <si>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</si>
  <si>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</si>
  <si>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</si>
  <si>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</si>
  <si>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</si>
  <si>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</si>
  <si>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</si>
  <si>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</si>
  <si>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</si>
  <si>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</si>
  <si>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</si>
  <si>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</si>
  <si>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</si>
  <si>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</si>
  <si>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</si>
  <si>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</si>
  <si>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</si>
  <si>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</si>
  <si>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</si>
  <si>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</si>
  <si>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</si>
  <si>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</si>
  <si>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</si>
  <si>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</si>
  <si>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</si>
  <si>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</si>
  <si>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</si>
  <si>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</si>
  <si>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</si>
  <si>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</si>
  <si>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</si>
  <si>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</si>
  <si>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</si>
  <si>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</si>
  <si>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</si>
  <si>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</si>
  <si>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</si>
  <si>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</si>
  <si>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</si>
  <si>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</si>
  <si>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</si>
  <si>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</si>
  <si>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</si>
  <si>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</si>
  <si>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</si>
  <si>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</si>
  <si>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</si>
  <si>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</si>
  <si>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</si>
  <si>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</si>
  <si>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</si>
  <si>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</si>
  <si>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</si>
  <si>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</si>
  <si>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</si>
  <si>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</si>
  <si>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</si>
  <si>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</si>
  <si>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</si>
  <si>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</si>
  <si>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</si>
  <si>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</si>
  <si>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</si>
  <si>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</si>
  <si>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</si>
  <si>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</si>
  <si>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</si>
  <si>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</si>
  <si>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</si>
  <si>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</si>
  <si>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</si>
  <si>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</si>
  <si>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</si>
  <si>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</si>
  <si>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</si>
  <si>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</si>
  <si>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</si>
  <si>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</si>
  <si>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</si>
  <si>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</si>
  <si>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</si>
  <si>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</si>
  <si>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</si>
  <si>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</si>
  <si>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</si>
  <si>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</si>
  <si>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</si>
  <si>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</si>
  <si>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</si>
  <si>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</si>
  <si>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</si>
  <si>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</si>
  <si>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</si>
  <si>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</si>
  <si>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</si>
  <si>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</si>
  <si>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</si>
  <si>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</si>
  <si>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</si>
  <si>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</si>
  <si>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</si>
  <si>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</si>
  <si>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</si>
  <si>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</si>
  <si>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</si>
  <si>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</si>
  <si>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</si>
  <si>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</si>
  <si>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</si>
  <si>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</si>
  <si>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</si>
  <si>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</si>
  <si>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</si>
  <si>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</si>
  <si>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</si>
  <si>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</si>
  <si>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</si>
  <si>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</si>
  <si>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</si>
  <si>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</si>
  <si>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</si>
  <si>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</si>
  <si>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</si>
  <si>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</si>
  <si>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</si>
  <si>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</si>
  <si>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</si>
  <si>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</si>
  <si>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</si>
  <si>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</si>
  <si>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</si>
  <si>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</si>
  <si>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</si>
  <si>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</si>
  <si>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</si>
  <si>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</si>
  <si>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</si>
  <si>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</si>
  <si>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</si>
  <si>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</si>
  <si>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</si>
  <si>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</si>
  <si>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</si>
  <si>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</si>
  <si>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</si>
  <si>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</si>
  <si>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</si>
  <si>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</si>
  <si>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</si>
  <si>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</si>
  <si>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</si>
  <si>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</si>
  <si>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</si>
  <si>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</si>
  <si>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</si>
  <si>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</si>
  <si>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</si>
  <si>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</si>
  <si>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</si>
  <si>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</si>
  <si>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</si>
  <si>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</si>
  <si>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</si>
  <si>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</si>
  <si>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</si>
  <si>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</si>
  <si>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</si>
  <si>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</si>
  <si>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</si>
  <si>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</si>
  <si>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</si>
  <si>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</si>
  <si>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</si>
  <si>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</si>
  <si>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</si>
  <si>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</si>
  <si>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</si>
  <si>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</si>
  <si>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</si>
  <si>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</si>
  <si>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</si>
  <si>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</si>
  <si>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</si>
  <si>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</si>
  <si>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</si>
  <si>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</si>
  <si>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</si>
  <si>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</si>
  <si>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</si>
  <si>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</si>
  <si>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</si>
  <si>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</si>
  <si>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</si>
  <si>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</si>
  <si>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</si>
  <si>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</si>
  <si>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</si>
  <si>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</si>
  <si>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</si>
  <si>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</si>
  <si>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</si>
  <si>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</si>
  <si>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</si>
  <si>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</si>
  <si>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</si>
  <si>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</si>
  <si>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</si>
  <si>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</si>
  <si>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</si>
  <si>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</si>
  <si>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</si>
  <si>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</si>
  <si>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</si>
  <si>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</si>
  <si>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</si>
  <si>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</si>
  <si>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</si>
  <si>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</si>
  <si>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</si>
  <si>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</si>
  <si>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</si>
  <si>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</si>
  <si>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</si>
  <si>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</si>
  <si>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</si>
  <si>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</si>
  <si>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</si>
  <si>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</si>
  <si>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</si>
  <si>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</si>
  <si>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</si>
  <si>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</si>
  <si>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</si>
  <si>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</si>
  <si>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</si>
  <si>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</si>
  <si>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</si>
  <si>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</si>
  <si>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</si>
  <si>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</si>
  <si>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</si>
  <si>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</si>
  <si>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</si>
  <si>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</si>
  <si>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</si>
  <si>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</si>
  <si>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</si>
  <si>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</si>
  <si>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</si>
  <si>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</si>
  <si>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</si>
  <si>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</si>
  <si>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</si>
  <si>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</si>
  <si>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</si>
  <si>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</si>
  <si>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</si>
  <si>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</si>
  <si>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</si>
  <si>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</si>
  <si>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</si>
  <si>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</si>
  <si>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</si>
  <si>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</si>
  <si>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</si>
  <si>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</si>
  <si>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</si>
  <si>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</si>
  <si>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</si>
  <si>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</si>
  <si>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</si>
  <si>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</si>
  <si>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</si>
  <si>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</si>
  <si>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</si>
  <si>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</si>
  <si>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</si>
  <si>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</si>
  <si>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</si>
  <si>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</si>
  <si>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</si>
  <si>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</si>
  <si>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</si>
  <si>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</si>
  <si>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</si>
  <si>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</si>
  <si>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</si>
  <si>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</si>
  <si>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</si>
  <si>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</si>
  <si>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</si>
  <si>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</si>
  <si>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</si>
  <si>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</si>
  <si>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</si>
  <si>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</si>
  <si>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</si>
  <si>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</si>
  <si>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</si>
  <si>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</si>
  <si>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</si>
  <si>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</si>
  <si>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</si>
  <si>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</si>
  <si>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</si>
  <si>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</si>
  <si>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</si>
  <si>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</si>
  <si>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</si>
  <si>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</si>
  <si>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</si>
  <si>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</si>
  <si>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</si>
  <si>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</si>
  <si>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</si>
  <si>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</si>
  <si>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</si>
  <si>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</si>
  <si>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</si>
  <si>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</si>
  <si>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</si>
  <si>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</si>
  <si>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</si>
  <si>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</si>
  <si>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</si>
  <si>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</si>
  <si>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</si>
  <si>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</si>
  <si>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</si>
  <si>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</si>
  <si>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</si>
  <si>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</si>
  <si>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</si>
  <si>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</si>
  <si>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</si>
  <si>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</si>
  <si>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</si>
  <si>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</si>
  <si>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</si>
  <si>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</si>
  <si>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</si>
  <si>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</si>
  <si>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</si>
  <si>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</si>
  <si>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</si>
  <si>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</si>
  <si>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</si>
  <si>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</si>
  <si>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</si>
  <si>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</si>
  <si>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</si>
  <si>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</si>
  <si>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</si>
  <si>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</si>
  <si>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</si>
  <si>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</si>
  <si>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</si>
  <si>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</si>
  <si>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</si>
  <si>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</si>
  <si>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</si>
  <si>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</si>
  <si>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</si>
  <si>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</si>
  <si>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</si>
  <si>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</si>
  <si>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</si>
  <si>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</si>
  <si>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</si>
  <si>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</si>
  <si>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</si>
  <si>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</si>
  <si>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</si>
  <si>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</si>
  <si>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</si>
  <si>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</si>
  <si>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</si>
  <si>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</si>
  <si>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</si>
  <si>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</si>
  <si>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</si>
  <si>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</si>
  <si>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</si>
  <si>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</si>
  <si>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</si>
  <si>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</si>
  <si>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</si>
  <si>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</si>
  <si>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</si>
  <si>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</si>
  <si>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</si>
  <si>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</si>
  <si>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</si>
  <si>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</si>
  <si>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</si>
  <si>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</si>
  <si>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</si>
  <si>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</si>
  <si>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</si>
  <si>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</si>
  <si>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</si>
  <si>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</si>
  <si>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</si>
  <si>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</si>
  <si>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</si>
  <si>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</si>
  <si>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</si>
  <si>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</si>
  <si>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</si>
  <si>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</si>
  <si>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</si>
  <si>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</si>
  <si>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</si>
  <si>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</si>
  <si>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</si>
  <si>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</si>
  <si>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</si>
  <si>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</si>
  <si>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</si>
  <si>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</si>
  <si>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</si>
  <si>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</si>
  <si>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</si>
  <si>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</si>
  <si>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</si>
  <si>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</si>
  <si>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</si>
  <si>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</si>
  <si>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</si>
  <si>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</si>
  <si>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</si>
  <si>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</si>
  <si>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</si>
  <si>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</si>
  <si>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</si>
  <si>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</si>
  <si>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</si>
  <si>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</si>
  <si>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</si>
  <si>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</si>
  <si>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</si>
  <si>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</si>
  <si>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</si>
  <si>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</si>
  <si>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</si>
  <si>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</si>
  <si>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</si>
  <si>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</si>
  <si>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</si>
  <si>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</si>
  <si>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</si>
  <si>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</si>
  <si>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</si>
  <si>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</si>
  <si>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</si>
  <si>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</si>
  <si>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</si>
  <si>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</si>
  <si>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</si>
  <si>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</si>
  <si>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</si>
  <si>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</si>
  <si>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</si>
  <si>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</si>
  <si>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</si>
  <si>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</si>
  <si>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</si>
  <si>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</si>
  <si>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</si>
  <si>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</si>
  <si>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</si>
  <si>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</si>
  <si>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</si>
  <si>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</si>
  <si>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</si>
  <si>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</si>
  <si>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</si>
  <si>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</si>
  <si>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</si>
  <si>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</si>
  <si>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</si>
  <si>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</si>
  <si>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</si>
  <si>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</si>
  <si>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</si>
  <si>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</si>
  <si>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</si>
  <si>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</si>
  <si>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</si>
  <si>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</si>
  <si>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</si>
  <si>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</si>
  <si>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</si>
  <si>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</si>
  <si>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</si>
  <si>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</si>
  <si>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</si>
  <si>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</si>
  <si>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</si>
  <si>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</si>
  <si>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</si>
  <si>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</si>
  <si>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</si>
  <si>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</si>
  <si>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</si>
  <si>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</si>
  <si>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</si>
  <si>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</si>
  <si>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</si>
  <si>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</si>
  <si>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</si>
  <si>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</si>
  <si>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</si>
  <si>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</si>
  <si>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</si>
  <si>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</si>
  <si>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</si>
  <si>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</si>
  <si>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</si>
  <si>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</si>
  <si>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</si>
  <si>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</si>
  <si>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</si>
  <si>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</si>
  <si>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</si>
  <si>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</si>
  <si>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</si>
  <si>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</si>
  <si>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</si>
  <si>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</si>
  <si>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</si>
  <si>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</si>
  <si>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</si>
  <si>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</si>
  <si>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</si>
  <si>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</si>
  <si>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</si>
  <si>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</si>
  <si>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</si>
  <si>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</si>
  <si>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</si>
  <si>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</si>
  <si>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</si>
  <si>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</si>
  <si>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</si>
  <si>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</si>
  <si>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</si>
  <si>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</si>
  <si>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</si>
  <si>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</si>
  <si>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</si>
  <si>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</si>
  <si>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</si>
  <si>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</si>
  <si>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</si>
  <si>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</si>
  <si>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</si>
  <si>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</si>
  <si>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</si>
  <si>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</si>
  <si>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</si>
  <si>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</si>
  <si>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</si>
  <si>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</si>
  <si>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</si>
  <si>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</si>
  <si>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</si>
  <si>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</si>
  <si>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</si>
  <si>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</si>
  <si>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</si>
  <si>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</si>
  <si>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</si>
  <si>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</si>
  <si>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</si>
  <si>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</si>
  <si>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</si>
  <si>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</si>
  <si>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</si>
  <si>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</si>
  <si>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</si>
  <si>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</si>
  <si>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</si>
  <si>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</si>
  <si>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</si>
  <si>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</si>
  <si>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</si>
  <si>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</si>
  <si>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</si>
  <si>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</si>
  <si>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</si>
  <si>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</si>
  <si>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</si>
  <si>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</si>
  <si>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</si>
  <si>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</si>
  <si>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</si>
  <si>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</si>
  <si>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</si>
  <si>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</si>
  <si>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</si>
  <si>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</si>
  <si>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</si>
  <si>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</si>
  <si>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</si>
  <si>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</si>
  <si>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</si>
  <si>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</si>
  <si>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</si>
  <si>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</si>
  <si>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</si>
  <si>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</si>
  <si>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</si>
  <si>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</si>
  <si>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</si>
  <si>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</si>
  <si>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</si>
  <si>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</si>
  <si>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</si>
  <si>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</si>
  <si>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</si>
  <si>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</si>
  <si>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</si>
  <si>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</si>
  <si>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</si>
  <si>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</si>
  <si>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</si>
  <si>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</si>
  <si>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</si>
  <si>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</si>
  <si>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</si>
  <si>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</si>
  <si>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</si>
  <si>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</si>
  <si>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</si>
  <si>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</si>
  <si>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</si>
  <si>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</si>
  <si>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</si>
  <si>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</si>
  <si>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</si>
  <si>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</si>
  <si>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</si>
  <si>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</si>
  <si>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</si>
  <si>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</si>
  <si>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</si>
  <si>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</si>
  <si>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</si>
  <si>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</si>
  <si>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</si>
  <si>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</si>
  <si>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</si>
  <si>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</si>
  <si>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</si>
  <si>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</si>
  <si>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</si>
  <si>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</si>
  <si>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</si>
  <si>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</si>
  <si>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</si>
  <si>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</si>
  <si>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</si>
  <si>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</si>
  <si>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</si>
  <si>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</si>
  <si>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</si>
  <si>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</si>
  <si>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</si>
  <si>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</si>
  <si>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</si>
  <si>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</si>
  <si>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</si>
  <si>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</si>
  <si>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</si>
  <si>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</si>
  <si>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</si>
  <si>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</si>
  <si>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</si>
  <si>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</si>
  <si>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</si>
  <si>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</si>
  <si>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</si>
  <si>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</si>
  <si>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</si>
  <si>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</si>
  <si>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</si>
  <si>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</si>
  <si>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</si>
  <si>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</si>
  <si>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</si>
  <si>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</si>
  <si>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</si>
  <si>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</si>
  <si>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</si>
  <si>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</si>
  <si>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</si>
  <si>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</si>
  <si>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</si>
  <si>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</si>
  <si>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</si>
  <si>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</si>
  <si>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</si>
  <si>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</si>
  <si>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</si>
  <si>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</si>
  <si>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</si>
  <si>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</si>
  <si>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</si>
  <si>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</si>
  <si>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</si>
  <si>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</si>
  <si>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</si>
  <si>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</si>
  <si>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</si>
  <si>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</si>
  <si>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</si>
  <si>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</si>
  <si>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</si>
  <si>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</si>
  <si>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</si>
  <si>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</si>
  <si>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</si>
  <si>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</si>
  <si>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</si>
  <si>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</si>
  <si>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</si>
  <si>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</si>
  <si>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</si>
  <si>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</si>
  <si>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</si>
  <si>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</si>
  <si>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</si>
  <si>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</si>
  <si>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</si>
  <si>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</si>
  <si>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</si>
  <si>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</si>
  <si>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</si>
  <si>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</si>
  <si>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</si>
  <si>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</si>
  <si>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</si>
  <si>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</si>
  <si>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</si>
  <si>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</si>
  <si>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</si>
  <si>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</si>
  <si>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</si>
  <si>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</si>
  <si>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</si>
  <si>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</si>
  <si>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</si>
  <si>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</si>
  <si>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</si>
  <si>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</si>
  <si>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</si>
  <si>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</si>
  <si>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</si>
  <si>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</si>
  <si>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</si>
  <si>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</si>
  <si>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</si>
  <si>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</si>
  <si>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</si>
  <si>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</si>
  <si>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</si>
  <si>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</si>
  <si>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</si>
  <si>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</si>
  <si>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</si>
  <si>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</si>
  <si>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</si>
  <si>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</si>
  <si>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</si>
  <si>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</si>
  <si>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</si>
  <si>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</si>
  <si>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</si>
  <si>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</si>
  <si>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</si>
  <si>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</si>
  <si>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</si>
  <si>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</si>
  <si>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</si>
  <si>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</si>
  <si>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</si>
  <si>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</si>
  <si>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</si>
  <si>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</si>
  <si>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</si>
  <si>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</si>
  <si>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</si>
  <si>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</si>
  <si>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</si>
  <si>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</si>
  <si>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</si>
  <si>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</si>
  <si>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</si>
  <si>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</si>
  <si>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</si>
  <si>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</si>
  <si>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</si>
  <si>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</si>
  <si>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</si>
  <si>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</si>
  <si>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</si>
  <si>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</si>
  <si>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</si>
  <si>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</si>
  <si>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</si>
  <si>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</si>
  <si>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</si>
  <si>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</si>
  <si>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</si>
  <si>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</si>
  <si>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</si>
  <si>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</si>
  <si>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</si>
  <si>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</si>
  <si>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</si>
  <si>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</si>
  <si>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</si>
  <si>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</si>
  <si>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</si>
  <si>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</si>
  <si>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</si>
  <si>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</si>
  <si>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</si>
  <si>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</si>
  <si>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</si>
  <si>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</si>
  <si>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</si>
  <si>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</si>
  <si>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</si>
  <si>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</si>
  <si>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</si>
  <si>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</si>
  <si>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</si>
  <si>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</si>
  <si>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</si>
  <si>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</si>
  <si>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</si>
  <si>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</si>
  <si>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</si>
  <si>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</si>
  <si>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</si>
  <si>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</si>
  <si>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</si>
  <si>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</si>
  <si>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</si>
  <si>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</si>
  <si>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</si>
  <si>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</si>
  <si>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</si>
  <si>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</si>
  <si>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</si>
  <si>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</si>
  <si>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</si>
  <si>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</si>
  <si>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</si>
  <si>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</si>
  <si>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</si>
  <si>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</si>
  <si>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</si>
  <si>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</si>
  <si>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</si>
  <si>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</si>
  <si>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</si>
  <si>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</si>
  <si>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</si>
  <si>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</si>
  <si>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</si>
  <si>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</si>
  <si>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</si>
  <si>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</si>
  <si>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</si>
  <si>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</si>
  <si>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</si>
  <si>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</si>
  <si>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</si>
  <si>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</si>
  <si>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</si>
  <si>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</si>
  <si>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</si>
  <si>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</si>
  <si>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</si>
  <si>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</si>
  <si>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</si>
  <si>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</si>
  <si>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</si>
  <si>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</si>
  <si>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</si>
  <si>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</si>
  <si>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</si>
  <si>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</si>
  <si>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</si>
  <si>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</si>
  <si>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</si>
  <si>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</si>
  <si>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</si>
  <si>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</si>
  <si>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</si>
  <si>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</si>
  <si>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</si>
  <si>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</si>
  <si>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</si>
  <si>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</si>
  <si>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</si>
  <si>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</si>
  <si>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</si>
  <si>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</si>
  <si>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</si>
  <si>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</si>
  <si>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</si>
  <si>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</si>
  <si>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</si>
  <si>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</si>
  <si>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</si>
  <si>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</si>
  <si>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</si>
  <si>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</si>
  <si>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</si>
  <si>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</si>
  <si>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</si>
  <si>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</si>
  <si>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</si>
  <si>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</si>
  <si>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</si>
  <si>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</si>
  <si>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</si>
  <si>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</si>
  <si>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</si>
  <si>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</si>
  <si>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</si>
  <si>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</si>
  <si>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</si>
  <si>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</si>
  <si>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</si>
  <si>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</si>
  <si>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</si>
  <si>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</si>
  <si>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</si>
  <si>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</si>
  <si>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</si>
  <si>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</si>
  <si>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</si>
  <si>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</si>
  <si>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</si>
  <si>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</si>
  <si>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</si>
  <si>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</si>
  <si>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</si>
  <si>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</si>
  <si>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</si>
  <si>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</si>
  <si>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</si>
  <si>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</si>
  <si>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</si>
  <si>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</si>
  <si>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</si>
  <si>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</si>
  <si>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</si>
  <si>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</si>
  <si>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</si>
  <si>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</si>
  <si>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</si>
  <si>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</si>
  <si>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</si>
  <si>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</si>
  <si>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</si>
  <si>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</si>
  <si>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</si>
  <si>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</si>
  <si>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</si>
  <si>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</si>
  <si>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</si>
  <si>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</si>
  <si>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</si>
  <si>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</si>
  <si>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</si>
  <si>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</si>
  <si>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</si>
  <si>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</si>
  <si>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</si>
  <si>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</si>
  <si>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</si>
  <si>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</si>
  <si>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</si>
  <si>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</si>
  <si>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</si>
  <si>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</si>
  <si>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</si>
  <si>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</si>
  <si>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</si>
  <si>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</si>
  <si>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</si>
  <si>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</si>
  <si>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</si>
  <si>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</si>
  <si>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</si>
  <si>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</si>
  <si>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</si>
  <si>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</si>
  <si>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</si>
  <si>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</si>
  <si>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</si>
  <si>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</si>
  <si>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</si>
  <si>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</si>
  <si>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</si>
  <si>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</si>
  <si>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</si>
  <si>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</si>
  <si>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</si>
  <si>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</si>
  <si>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</si>
  <si>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</si>
  <si>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</si>
  <si>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</si>
  <si>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</si>
  <si>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</si>
  <si>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</si>
  <si>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</si>
  <si>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</si>
  <si>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</si>
  <si>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</si>
  <si>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</si>
  <si>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</si>
  <si>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</si>
  <si>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</si>
  <si>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</si>
  <si>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</si>
  <si>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</si>
  <si>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</si>
  <si>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</si>
  <si>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</si>
  <si>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</si>
  <si>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</si>
  <si>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</si>
  <si>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</si>
  <si>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</si>
  <si>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</si>
  <si>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</si>
  <si>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</si>
  <si>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</si>
  <si>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</si>
  <si>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</si>
  <si>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</si>
  <si>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</si>
  <si>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</si>
  <si>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</si>
  <si>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</si>
  <si>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</si>
  <si>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</si>
  <si>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</si>
  <si>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</si>
  <si>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</si>
  <si>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</si>
  <si>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</si>
  <si>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</si>
  <si>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</si>
  <si>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</si>
  <si>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</si>
  <si>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</si>
  <si>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</si>
  <si>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</si>
  <si>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</si>
  <si>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</si>
  <si>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</si>
  <si>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</si>
  <si>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</si>
  <si>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</si>
  <si>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</si>
  <si>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</si>
  <si>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</si>
  <si>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</si>
  <si>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</si>
  <si>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</si>
  <si>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</si>
  <si>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</si>
  <si>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</si>
  <si>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</si>
  <si>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</si>
  <si>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</si>
  <si>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</si>
  <si>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</si>
  <si>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</si>
  <si>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</si>
  <si>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</si>
  <si>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</si>
  <si>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</si>
  <si>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</si>
  <si>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</si>
  <si>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</si>
  <si>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</si>
  <si>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</si>
  <si>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</si>
  <si>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</si>
  <si>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</si>
  <si>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</si>
  <si>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</si>
  <si>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</si>
  <si>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</si>
  <si>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</si>
  <si>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</si>
  <si>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</si>
  <si>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</si>
  <si>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</si>
  <si>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</si>
  <si>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</si>
  <si>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</si>
  <si>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</si>
  <si>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</si>
  <si>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</si>
  <si>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</si>
  <si>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</si>
  <si>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</si>
  <si>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</si>
  <si>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</si>
  <si>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</si>
  <si>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</si>
  <si>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</si>
  <si>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</si>
  <si>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</si>
  <si>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</si>
  <si>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</si>
  <si>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</si>
  <si>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</si>
  <si>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</si>
  <si>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</si>
  <si>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</si>
  <si>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</si>
  <si>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</si>
  <si>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</si>
  <si>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</si>
  <si>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</si>
  <si>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</si>
  <si>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</si>
  <si>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</si>
  <si>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</si>
  <si>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</si>
  <si>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</si>
  <si>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</si>
  <si>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</si>
  <si>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</si>
  <si>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</si>
  <si>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</si>
  <si>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</si>
  <si>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</si>
  <si>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</si>
  <si>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</si>
  <si>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</si>
  <si>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</si>
  <si>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</si>
  <si>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</si>
  <si>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</si>
  <si>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</si>
  <si>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</si>
  <si>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</si>
  <si>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</si>
  <si>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</si>
  <si>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</si>
  <si>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</si>
  <si>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</si>
  <si>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</si>
  <si>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</si>
  <si>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</si>
  <si>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</si>
  <si>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</si>
  <si>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</si>
  <si>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</si>
  <si>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</si>
  <si>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</si>
  <si>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</si>
  <si>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</si>
  <si>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</si>
  <si>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</si>
  <si>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</si>
  <si>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</si>
  <si>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</si>
  <si>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</si>
  <si>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</si>
  <si>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</si>
  <si>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</si>
  <si>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</si>
  <si>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</si>
  <si>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</si>
  <si>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</si>
  <si>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</si>
  <si>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</si>
  <si>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</si>
  <si>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</si>
  <si>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</si>
  <si>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</si>
  <si>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</si>
  <si>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</si>
  <si>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</si>
  <si>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</si>
  <si>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</si>
  <si>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</si>
  <si>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</si>
  <si>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</si>
  <si>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</si>
  <si>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</si>
  <si>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</si>
  <si>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</si>
  <si>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</si>
  <si>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</si>
  <si>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</si>
  <si>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</si>
  <si>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</si>
  <si>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</si>
  <si>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</si>
  <si>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</si>
  <si>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</si>
  <si>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</si>
  <si>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</si>
  <si>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</si>
  <si>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</si>
  <si>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</si>
  <si>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</si>
  <si>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</si>
  <si>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</si>
  <si>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</si>
  <si>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</si>
  <si>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</si>
  <si>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</si>
  <si>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</si>
  <si>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</si>
  <si>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</si>
  <si>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</si>
  <si>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</si>
  <si>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</si>
  <si>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</si>
  <si>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</si>
  <si>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</si>
  <si>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</si>
  <si>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</si>
  <si>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</si>
  <si>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</si>
  <si>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</si>
  <si>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</si>
  <si>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</si>
  <si>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</si>
  <si>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</si>
  <si>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</si>
  <si>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</si>
  <si>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</si>
  <si>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</si>
  <si>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</si>
  <si>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</si>
  <si>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</si>
  <si>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</si>
  <si>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</si>
  <si>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</si>
  <si>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</si>
  <si>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</si>
  <si>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</si>
  <si>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</si>
  <si>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</si>
  <si>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</si>
  <si>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</si>
  <si>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</si>
  <si>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</si>
  <si>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</si>
  <si>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</si>
  <si>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</si>
  <si>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</si>
  <si>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</si>
  <si>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</si>
  <si>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</si>
  <si>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</si>
  <si>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</si>
  <si>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</si>
  <si>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</si>
  <si>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</si>
  <si>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</si>
  <si>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</si>
  <si>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</si>
  <si>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</si>
  <si>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</si>
  <si>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</si>
  <si>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</si>
  <si>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</si>
  <si>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</si>
  <si>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</si>
  <si>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</si>
  <si>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</si>
  <si>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</si>
  <si>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</si>
  <si>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</si>
  <si>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</si>
  <si>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</si>
  <si>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</si>
  <si>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</si>
  <si>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</si>
  <si>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</si>
  <si>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</si>
  <si>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</si>
  <si>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</si>
  <si>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</si>
  <si>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</si>
  <si>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</si>
  <si>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</si>
  <si>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</si>
  <si>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</si>
  <si>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</si>
  <si>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</si>
  <si>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</si>
  <si>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</si>
  <si>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</si>
  <si>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</si>
  <si>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</si>
  <si>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</si>
  <si>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</si>
  <si>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</si>
  <si>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</si>
  <si>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</si>
  <si>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</si>
  <si>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</si>
  <si>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</si>
  <si>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</si>
  <si>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</si>
  <si>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</si>
  <si>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</si>
  <si>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</si>
  <si>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</si>
  <si>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</si>
  <si>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</si>
  <si>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</si>
  <si>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</si>
  <si>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</si>
  <si>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</si>
  <si>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</si>
  <si>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</si>
  <si>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</si>
  <si>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</si>
  <si>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</si>
  <si>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</si>
  <si>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</si>
  <si>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</si>
  <si>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</si>
  <si>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</si>
  <si>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</si>
  <si>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</si>
  <si>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</si>
  <si>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</si>
  <si>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</si>
  <si>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</si>
  <si>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</si>
  <si>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</si>
  <si>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</si>
  <si>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</si>
  <si>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</si>
  <si>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</si>
  <si>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</si>
  <si>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</si>
  <si>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</si>
  <si>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</si>
  <si>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</si>
  <si>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</si>
  <si>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</si>
  <si>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</si>
  <si>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</si>
  <si>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</si>
  <si>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</si>
  <si>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</si>
  <si>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</si>
  <si>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</si>
  <si>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</si>
  <si>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</si>
  <si>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</si>
  <si>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</si>
  <si>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</si>
  <si>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</si>
  <si>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</si>
  <si>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</si>
  <si>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</si>
  <si>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</si>
  <si>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</si>
  <si>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</si>
  <si>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</si>
  <si>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</si>
  <si>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</si>
  <si>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</si>
  <si>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</si>
  <si>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</si>
  <si>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</si>
  <si>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</si>
  <si>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</si>
  <si>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</si>
  <si>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</si>
  <si>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</si>
  <si>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</si>
  <si>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</si>
  <si>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</si>
  <si>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</si>
  <si>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</si>
  <si>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</si>
  <si>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</si>
  <si>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</si>
  <si>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</si>
  <si>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</si>
  <si>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</si>
  <si>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</si>
  <si>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</si>
  <si>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</si>
  <si>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</si>
  <si>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</si>
  <si>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</si>
  <si>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</si>
  <si>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</si>
  <si>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</si>
  <si>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</si>
  <si>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</si>
  <si>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</si>
  <si>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</si>
  <si>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</si>
  <si>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</si>
  <si>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</si>
  <si>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</si>
  <si>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</si>
  <si>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</si>
  <si>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</si>
  <si>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</si>
  <si>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</si>
  <si>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</si>
  <si>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</si>
  <si>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</si>
  <si>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</si>
  <si>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</si>
  <si>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</si>
  <si>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</si>
  <si>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</si>
  <si>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</si>
  <si>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</si>
  <si>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</si>
  <si>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</si>
  <si>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</si>
  <si>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</si>
  <si>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</si>
  <si>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</si>
  <si>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</si>
  <si>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</si>
  <si>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</si>
  <si>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</si>
  <si>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</si>
  <si>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</si>
  <si>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</si>
  <si>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</si>
  <si>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</si>
  <si>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</si>
  <si>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</si>
  <si>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</si>
  <si>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</si>
  <si>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</si>
  <si>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</si>
  <si>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</si>
  <si>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</si>
  <si>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</si>
  <si>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</si>
  <si>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</si>
  <si>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</si>
  <si>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</si>
  <si>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</si>
  <si>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</si>
  <si>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</si>
  <si>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</si>
  <si>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</si>
  <si>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</si>
  <si>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</si>
  <si>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</si>
  <si>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</si>
  <si>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</si>
  <si>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</si>
  <si>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</si>
  <si>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</si>
  <si>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</si>
  <si>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</si>
  <si>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</si>
  <si>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</si>
  <si>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</si>
  <si>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</si>
  <si>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</si>
  <si>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</si>
  <si>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</si>
  <si>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</si>
  <si>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</si>
  <si>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</si>
  <si>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</si>
  <si>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</si>
  <si>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</si>
  <si>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</si>
  <si>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</si>
  <si>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</si>
  <si>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</si>
  <si>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</si>
  <si>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</si>
  <si>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</si>
  <si>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</si>
  <si>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</si>
  <si>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</si>
  <si>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</si>
  <si>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</si>
  <si>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</si>
  <si>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</si>
  <si>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</si>
  <si>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</si>
  <si>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</si>
  <si>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</si>
  <si>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</si>
  <si>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</si>
  <si>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</si>
  <si>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</si>
  <si>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</si>
  <si>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</si>
  <si>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</si>
  <si>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</si>
  <si>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</si>
  <si>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</si>
  <si>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</si>
  <si>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</si>
  <si>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</si>
  <si>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</si>
  <si>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</si>
  <si>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</si>
  <si>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</si>
  <si>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</si>
  <si>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</si>
  <si>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</si>
  <si>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</si>
  <si>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</si>
  <si>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</si>
  <si>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</si>
  <si>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</si>
  <si>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</si>
  <si>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</si>
  <si>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</si>
  <si>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</si>
  <si>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</si>
  <si>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</si>
  <si>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</si>
  <si>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</si>
  <si>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</si>
  <si>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</si>
  <si>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</si>
  <si>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</si>
  <si>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</si>
  <si>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</si>
  <si>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</si>
  <si>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</si>
  <si>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</si>
  <si>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</si>
  <si>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</si>
  <si>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</si>
  <si>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</si>
  <si>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</si>
  <si>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</si>
  <si>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</si>
  <si>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</si>
  <si>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</si>
  <si>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</si>
  <si>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</si>
  <si>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</si>
  <si>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</si>
  <si>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</si>
  <si>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</si>
  <si>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</si>
  <si>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</si>
  <si>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</si>
  <si>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</si>
  <si>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</si>
  <si>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</si>
  <si>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</si>
  <si>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</si>
  <si>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</si>
  <si>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</si>
  <si>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</si>
  <si>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</si>
  <si>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</si>
  <si>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</si>
  <si>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</si>
  <si>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</si>
  <si>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</si>
  <si>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</si>
  <si>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</si>
  <si>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</si>
  <si>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</si>
  <si>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</si>
  <si>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</si>
  <si>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</si>
  <si>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</si>
  <si>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</si>
  <si>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</si>
  <si>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</si>
  <si>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</si>
  <si>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</si>
  <si>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</si>
  <si>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</si>
  <si>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</si>
  <si>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</si>
  <si>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</si>
  <si>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</si>
  <si>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</si>
  <si>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</si>
  <si>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</si>
  <si>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</si>
  <si>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</si>
  <si>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</si>
  <si>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</si>
  <si>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</si>
  <si>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</si>
  <si>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</si>
  <si>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</si>
  <si>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</si>
  <si>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</si>
  <si>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</si>
  <si>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</si>
  <si>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</si>
  <si>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</si>
  <si>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</si>
  <si>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</si>
  <si>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</si>
  <si>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</si>
  <si>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</si>
  <si>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</si>
  <si>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</si>
  <si>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</si>
  <si>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</si>
  <si>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</si>
  <si>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</si>
  <si>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</si>
  <si>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</si>
  <si>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</si>
  <si>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</si>
  <si>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</si>
  <si>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</si>
  <si>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</si>
  <si>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</si>
  <si>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</si>
  <si>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</si>
  <si>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</si>
  <si>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</si>
  <si>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</si>
  <si>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</si>
  <si>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</si>
  <si>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</si>
  <si>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</si>
  <si>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</si>
  <si>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</si>
  <si>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</si>
  <si>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</si>
  <si>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</si>
  <si>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</si>
  <si>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</si>
  <si>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</si>
  <si>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</si>
  <si>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</si>
  <si>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</si>
  <si>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</si>
  <si>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</si>
  <si>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</si>
  <si>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</si>
  <si>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</si>
  <si>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</si>
  <si>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</si>
  <si>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</si>
  <si>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</si>
  <si>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</si>
  <si>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</si>
  <si>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</si>
  <si>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</si>
  <si>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</si>
  <si>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</si>
  <si>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</si>
  <si>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</si>
  <si>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</si>
  <si>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</si>
  <si>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</si>
  <si>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</si>
  <si>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</si>
  <si>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</si>
  <si>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</si>
  <si>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</si>
  <si>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</si>
  <si>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</si>
  <si>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</si>
  <si>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</si>
  <si>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</si>
  <si>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</si>
  <si>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</si>
  <si>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</si>
  <si>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</si>
  <si>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</si>
  <si>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</si>
  <si>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</si>
  <si>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</si>
  <si>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</si>
  <si>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</si>
  <si>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</si>
  <si>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</si>
  <si>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</si>
  <si>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</si>
  <si>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</si>
  <si>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</si>
  <si>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</si>
  <si>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</si>
  <si>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</si>
  <si>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</si>
  <si>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</si>
  <si>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</si>
  <si>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</si>
  <si>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</si>
  <si>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</si>
  <si>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</si>
  <si>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</si>
  <si>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</si>
  <si>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</si>
  <si>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</si>
  <si>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</si>
  <si>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</si>
  <si>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</si>
  <si>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</si>
  <si>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</si>
  <si>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</si>
  <si>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</si>
  <si>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</si>
  <si>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</si>
  <si>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</si>
  <si>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</si>
  <si>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</si>
  <si>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</si>
  <si>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</si>
  <si>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</si>
  <si>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</si>
  <si>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</si>
  <si>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</si>
  <si>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</si>
  <si>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</si>
  <si>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</si>
  <si>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</si>
  <si>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</si>
  <si>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</si>
  <si>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</si>
  <si>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</si>
  <si>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</si>
  <si>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</si>
  <si>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</si>
  <si>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</si>
  <si>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</si>
  <si>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</si>
  <si>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</si>
  <si>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</si>
  <si>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</si>
  <si>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</si>
  <si>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</si>
  <si>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</si>
  <si>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</si>
  <si>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</si>
  <si>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</si>
  <si>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</si>
  <si>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</si>
  <si>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</si>
  <si>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</si>
  <si>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</si>
  <si>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</si>
  <si>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</si>
  <si>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</si>
  <si>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</si>
  <si>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</si>
  <si>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</si>
  <si>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</si>
  <si>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</si>
  <si>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</si>
  <si>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</si>
  <si>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</si>
  <si>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</si>
  <si>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</si>
  <si>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</si>
  <si>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</si>
  <si>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</si>
  <si>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</si>
  <si>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</si>
  <si>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</si>
  <si>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</si>
  <si>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</si>
  <si>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</si>
  <si>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</si>
  <si>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</si>
  <si>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</si>
  <si>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</si>
  <si>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</si>
  <si>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</si>
  <si>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</si>
  <si>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</si>
  <si>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</si>
  <si>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</si>
  <si>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</si>
  <si>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</si>
  <si>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</si>
  <si>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</si>
  <si>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</si>
  <si>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</si>
  <si>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</si>
  <si>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</si>
  <si>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</si>
  <si>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</si>
  <si>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</si>
  <si>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</si>
  <si>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</si>
  <si>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</si>
  <si>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</si>
  <si>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</si>
  <si>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</si>
  <si>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</si>
  <si>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</si>
  <si>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</si>
  <si>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</si>
  <si>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</si>
  <si>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</si>
  <si>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</si>
  <si>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</si>
  <si>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</si>
  <si>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</si>
  <si>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</si>
  <si>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</si>
  <si>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</si>
  <si>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</si>
  <si>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</si>
  <si>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</si>
  <si>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</si>
  <si>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</si>
  <si>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</si>
  <si>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</si>
  <si>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</si>
  <si>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</si>
  <si>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</si>
  <si>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</si>
  <si>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</si>
  <si>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</si>
  <si>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</si>
  <si>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</si>
  <si>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</si>
  <si>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</si>
  <si>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</si>
  <si>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</si>
  <si>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</si>
  <si>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</si>
  <si>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</si>
  <si>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</si>
  <si>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</si>
  <si>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</si>
  <si>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</si>
  <si>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</si>
  <si>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</si>
  <si>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</si>
  <si>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</si>
  <si>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</si>
  <si>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</si>
  <si>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</si>
  <si>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</si>
  <si>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</si>
  <si>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</si>
  <si>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</si>
  <si>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</si>
  <si>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</si>
  <si>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</si>
  <si>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</si>
  <si>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</si>
  <si>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</si>
  <si>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</si>
  <si>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</si>
  <si>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</si>
  <si>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</si>
  <si>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</si>
  <si>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</si>
  <si>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</si>
  <si>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</si>
  <si>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</si>
  <si>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</si>
  <si>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</si>
  <si>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</si>
  <si>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</si>
  <si>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</si>
  <si>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</si>
  <si>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</si>
  <si>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</si>
  <si>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</si>
  <si>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</si>
  <si>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</si>
  <si>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</si>
  <si>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</si>
  <si>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</si>
  <si>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</si>
  <si>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</si>
  <si>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</si>
  <si>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</si>
  <si>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</si>
  <si>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</si>
  <si>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</si>
  <si>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</si>
  <si>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</si>
  <si>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</si>
  <si>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</si>
  <si>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</si>
  <si>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</si>
  <si>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</si>
  <si>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</si>
  <si>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</si>
  <si>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</si>
  <si>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</si>
  <si>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</si>
  <si>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</si>
  <si>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</si>
  <si>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</si>
  <si>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</si>
  <si>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</si>
  <si>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</si>
  <si>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</si>
  <si>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</si>
  <si>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</si>
  <si>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</si>
  <si>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</si>
  <si>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</si>
  <si>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</si>
  <si>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</si>
  <si>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</si>
  <si>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</si>
  <si>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</si>
  <si>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</si>
  <si>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</si>
  <si>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</si>
  <si>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</si>
  <si>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</si>
  <si>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</si>
  <si>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</si>
  <si>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</si>
  <si>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</si>
  <si>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</si>
  <si>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</si>
  <si>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</si>
  <si>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</si>
  <si>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</si>
  <si>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</si>
  <si>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</si>
  <si>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</si>
  <si>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</si>
  <si>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</si>
  <si>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</si>
  <si>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</si>
  <si>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</si>
  <si>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</si>
  <si>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</si>
  <si>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</si>
  <si>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</si>
  <si>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</si>
  <si>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</si>
  <si>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</si>
  <si>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</si>
  <si>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</si>
  <si>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</si>
  <si>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</si>
  <si>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</si>
  <si>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</si>
  <si>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</si>
  <si>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</si>
  <si>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</si>
  <si>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</si>
  <si>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</si>
  <si>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</si>
  <si>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</si>
  <si>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</si>
  <si>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</si>
  <si>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</si>
  <si>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</si>
  <si>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</si>
  <si>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</si>
  <si>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</si>
  <si>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</si>
  <si>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</si>
  <si>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</si>
  <si>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</si>
  <si>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</si>
  <si>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</si>
  <si>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</si>
  <si>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</si>
  <si>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</si>
  <si>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</si>
  <si>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</si>
  <si>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</si>
  <si>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</si>
  <si>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</si>
  <si>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</si>
  <si>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</si>
  <si>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</si>
  <si>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</si>
  <si>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</si>
  <si>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</si>
  <si>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</si>
  <si>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</si>
  <si>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</si>
  <si>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</si>
  <si>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</si>
  <si>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</si>
  <si>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</si>
  <si>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</si>
  <si>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</si>
  <si>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</si>
  <si>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</si>
  <si>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</si>
  <si>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</si>
  <si>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</si>
  <si>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</si>
  <si>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</si>
  <si>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</si>
  <si>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</si>
  <si>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</si>
  <si>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</si>
  <si>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</si>
  <si>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</si>
  <si>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</si>
  <si>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</si>
  <si>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</si>
  <si>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</si>
  <si>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</si>
  <si>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</si>
  <si>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</si>
  <si>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</si>
  <si>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</si>
  <si>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</si>
  <si>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</si>
  <si>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</si>
  <si>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</si>
  <si>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</si>
  <si>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</si>
  <si>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</si>
  <si>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</si>
  <si>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</si>
  <si>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</si>
  <si>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</si>
  <si>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</si>
  <si>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</si>
  <si>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</si>
  <si>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</si>
  <si>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</si>
  <si>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</si>
  <si>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</si>
  <si>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</si>
  <si>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</si>
  <si>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</si>
  <si>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</si>
  <si>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</si>
  <si>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</si>
  <si>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</si>
  <si>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</si>
  <si>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</si>
  <si>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</si>
  <si>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</si>
  <si>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</si>
  <si>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</si>
  <si>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</si>
  <si>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</si>
  <si>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</si>
  <si>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</si>
  <si>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</si>
  <si>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</si>
  <si>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</si>
  <si>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</si>
  <si>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</si>
  <si>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</si>
  <si>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</si>
  <si>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</si>
  <si>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</si>
  <si>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</si>
  <si>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</si>
  <si>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</si>
  <si>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</si>
  <si>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</si>
  <si>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</si>
  <si>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</si>
  <si>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</si>
  <si>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</si>
  <si>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</si>
  <si>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</si>
  <si>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</si>
  <si>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</si>
  <si>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</si>
  <si>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</si>
  <si>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</si>
  <si>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</si>
  <si>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</si>
  <si>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</si>
  <si>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</si>
  <si>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</si>
  <si>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</si>
  <si>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</si>
  <si>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</si>
  <si>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</si>
  <si>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</si>
  <si>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</si>
  <si>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</si>
  <si>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</si>
  <si>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</si>
  <si>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</si>
  <si>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</si>
  <si>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</si>
  <si>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</si>
  <si>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</si>
  <si>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</si>
  <si>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</si>
  <si>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</si>
  <si>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</si>
  <si>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</si>
  <si>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</si>
  <si>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</si>
  <si>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</si>
  <si>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</si>
  <si>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</si>
  <si>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</si>
  <si>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</si>
  <si>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</si>
  <si>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</si>
  <si>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</si>
  <si>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</si>
  <si>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</si>
  <si>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</si>
  <si>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</si>
  <si>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</si>
  <si>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</si>
  <si>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</si>
  <si>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</si>
  <si>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</si>
  <si>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</si>
  <si>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</si>
  <si>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</si>
  <si>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</si>
  <si>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</si>
  <si>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</si>
  <si>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</si>
  <si>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</si>
  <si>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</si>
  <si>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</si>
  <si>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</si>
  <si>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</si>
  <si>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</si>
  <si>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</si>
  <si>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</si>
  <si>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</si>
  <si>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</si>
  <si>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</si>
  <si>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</si>
  <si>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</si>
  <si>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</si>
  <si>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</si>
  <si>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</si>
  <si>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</si>
  <si>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</si>
  <si>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</si>
  <si>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</si>
  <si>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</si>
  <si>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</si>
  <si>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</si>
  <si>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</si>
  <si>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</si>
  <si>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</si>
  <si>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</si>
  <si>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</si>
  <si>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</si>
  <si>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</si>
  <si>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</si>
  <si>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</si>
  <si>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</si>
  <si>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</si>
  <si>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</si>
  <si>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</si>
  <si>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</si>
  <si>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</si>
  <si>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</si>
  <si>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</si>
  <si>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</si>
  <si>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</si>
  <si>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</si>
  <si>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</si>
  <si>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</si>
  <si>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</si>
  <si>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</si>
  <si>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</si>
  <si>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</si>
  <si>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</si>
  <si>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</si>
  <si>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</si>
  <si>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</si>
  <si>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</si>
  <si>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</si>
  <si>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</si>
  <si>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</si>
  <si>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</si>
  <si>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</si>
  <si>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</si>
  <si>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</si>
  <si>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</si>
  <si>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</si>
  <si>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</si>
  <si>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</si>
  <si>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</si>
  <si>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</si>
  <si>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</si>
  <si>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</si>
  <si>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</si>
  <si>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</si>
  <si>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</si>
  <si>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</si>
  <si>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</si>
  <si>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</si>
  <si>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</si>
  <si>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</si>
  <si>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</si>
  <si>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</si>
  <si>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</si>
  <si>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</si>
  <si>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</si>
  <si>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</si>
  <si>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</si>
  <si>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</si>
  <si>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</si>
  <si>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</si>
  <si>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</si>
  <si>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</si>
  <si>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</si>
  <si>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</si>
  <si>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</si>
  <si>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</si>
  <si>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</si>
  <si>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</si>
  <si>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</si>
  <si>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</si>
  <si>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</si>
  <si>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</si>
  <si>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</si>
  <si>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</si>
  <si>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</si>
  <si>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</si>
  <si>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</si>
  <si>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</si>
  <si>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</si>
  <si>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</si>
  <si>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</si>
  <si>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</si>
  <si>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</si>
  <si>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</si>
  <si>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</si>
  <si>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</si>
  <si>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</si>
  <si>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</si>
  <si>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</si>
  <si>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</si>
  <si>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</si>
  <si>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</si>
  <si>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</si>
  <si>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</si>
  <si>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</si>
  <si>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</si>
  <si>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</si>
  <si>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</si>
  <si>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</si>
  <si>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</si>
  <si>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</si>
  <si>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</si>
  <si>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</si>
  <si>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</si>
  <si>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</si>
  <si>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</si>
  <si>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</si>
  <si>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</si>
  <si>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</si>
  <si>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</si>
  <si>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</si>
  <si>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</si>
  <si>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</si>
  <si>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</si>
  <si>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</si>
  <si>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</si>
  <si>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</si>
  <si>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</si>
  <si>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</si>
  <si>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</si>
  <si>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</si>
  <si>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</si>
  <si>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</si>
  <si>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</si>
  <si>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</si>
  <si>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</si>
  <si>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</si>
  <si>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</si>
  <si>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</si>
  <si>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</si>
  <si>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</si>
  <si>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</si>
  <si>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</si>
  <si>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</si>
  <si>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</si>
  <si>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</si>
  <si>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</si>
  <si>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</si>
  <si>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</si>
  <si>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</si>
  <si>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</si>
  <si>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</si>
  <si>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</si>
  <si>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</si>
  <si>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</si>
  <si>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</si>
  <si>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</si>
  <si>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</si>
  <si>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</si>
  <si>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</si>
  <si>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</si>
  <si>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</si>
  <si>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</si>
  <si>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</si>
  <si>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</si>
  <si>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</si>
  <si>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</si>
  <si>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</si>
  <si>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</si>
  <si>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</si>
  <si>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</si>
  <si>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</si>
  <si>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</si>
  <si>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</si>
  <si>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</si>
  <si>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</si>
  <si>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</si>
  <si>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</si>
  <si>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</si>
  <si>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</si>
  <si>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</si>
  <si>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</si>
  <si>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</si>
  <si>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</si>
  <si>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</si>
  <si>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</si>
  <si>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</si>
  <si>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</si>
  <si>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</si>
  <si>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</si>
  <si>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</si>
  <si>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</si>
  <si>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</si>
  <si>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</si>
  <si>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</si>
  <si>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</si>
  <si>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</si>
  <si>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</si>
  <si>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</si>
  <si>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</si>
  <si>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</si>
  <si>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</si>
  <si>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</si>
  <si>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</si>
  <si>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</si>
  <si>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</si>
  <si>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</si>
  <si>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</si>
  <si>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</si>
  <si>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</si>
  <si>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</si>
  <si>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</si>
  <si>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</si>
  <si>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</si>
  <si>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</si>
  <si>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</si>
  <si>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</si>
  <si>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</si>
  <si>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</si>
  <si>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</si>
  <si>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</si>
  <si>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</si>
  <si>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</si>
  <si>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</si>
  <si>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</si>
  <si>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</si>
  <si>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</si>
  <si>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</si>
  <si>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</si>
  <si>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</si>
  <si>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</si>
  <si>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</si>
  <si>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</si>
  <si>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</si>
  <si>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</si>
  <si>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</si>
  <si>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</si>
  <si>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</si>
  <si>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</si>
  <si>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</si>
  <si>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</si>
  <si>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</si>
  <si>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</si>
  <si>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</si>
  <si>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</si>
  <si>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</si>
  <si>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</si>
  <si>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</si>
  <si>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</si>
  <si>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</si>
  <si>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</si>
  <si>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</si>
  <si>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</si>
  <si>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</si>
  <si>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</si>
  <si>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</si>
  <si>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</si>
  <si>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</si>
  <si>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</si>
  <si>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</si>
  <si>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</si>
  <si>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</si>
  <si>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</si>
  <si>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</si>
  <si>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</si>
  <si>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</si>
  <si>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</si>
  <si>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</si>
  <si>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</si>
  <si>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</si>
  <si>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</si>
  <si>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</si>
  <si>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</si>
  <si>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</si>
  <si>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</si>
  <si>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</si>
  <si>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</si>
  <si>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</si>
  <si>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</si>
  <si>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</si>
  <si>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</si>
  <si>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</si>
  <si>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</si>
  <si>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</si>
  <si>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</si>
  <si>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</si>
  <si>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</si>
  <si>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</si>
  <si>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</si>
  <si>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</si>
  <si>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</si>
  <si>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</si>
  <si>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</si>
  <si>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</si>
  <si>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</si>
  <si>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</si>
  <si>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</si>
  <si>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</si>
  <si>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</si>
  <si>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</si>
  <si>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</si>
  <si>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</si>
  <si>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</si>
  <si>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</si>
  <si>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</si>
  <si>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</si>
  <si>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</si>
  <si>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</si>
  <si>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</si>
  <si>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</si>
  <si>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</si>
  <si>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</si>
  <si>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</si>
  <si>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</si>
  <si>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</si>
  <si>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</si>
  <si>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</si>
  <si>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</si>
  <si>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</si>
  <si>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</si>
  <si>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</si>
  <si>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</si>
  <si>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</si>
  <si>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</si>
  <si>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</si>
  <si>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</si>
  <si>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</si>
  <si>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</si>
  <si>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</si>
  <si>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</si>
  <si>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</si>
  <si>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</si>
  <si>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</si>
  <si>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</si>
  <si>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</si>
  <si>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</si>
  <si>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</si>
  <si>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</si>
  <si>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</si>
  <si>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</si>
  <si>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</si>
  <si>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</si>
  <si>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</si>
  <si>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</si>
  <si>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</si>
  <si>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</si>
  <si>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</si>
  <si>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</si>
  <si>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</si>
  <si>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</si>
  <si>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</si>
  <si>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</si>
  <si>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</si>
  <si>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</si>
  <si>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</si>
  <si>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</si>
  <si>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</si>
  <si>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</si>
  <si>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</si>
  <si>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</si>
  <si>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</si>
  <si>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</si>
  <si>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</si>
  <si>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</si>
  <si>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</si>
  <si>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</si>
  <si>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</si>
  <si>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</si>
  <si>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</si>
  <si>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</si>
  <si>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</si>
  <si>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</si>
  <si>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</si>
  <si>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</si>
  <si>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</si>
  <si>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</si>
  <si>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</si>
  <si>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</si>
  <si>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</si>
  <si>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</si>
  <si>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</si>
  <si>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</si>
  <si>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</si>
  <si>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</si>
  <si>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</si>
  <si>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</si>
  <si>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</si>
  <si>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</si>
  <si>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</si>
  <si>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</si>
  <si>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</si>
  <si>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</si>
  <si>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</si>
  <si>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</si>
  <si>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</si>
  <si>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</si>
  <si>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</si>
  <si>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</si>
  <si>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</si>
  <si>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</si>
  <si>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</si>
  <si>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</si>
  <si>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</si>
  <si>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</si>
  <si>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</si>
  <si>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</si>
  <si>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</si>
  <si>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</si>
  <si>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</si>
  <si>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</si>
  <si>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</si>
  <si>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</si>
  <si>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</si>
  <si>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</si>
  <si>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</si>
  <si>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</si>
  <si>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</si>
  <si>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</si>
  <si>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</si>
  <si>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</si>
  <si>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</si>
  <si>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</si>
  <si>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</si>
  <si>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</si>
  <si>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</si>
  <si>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</si>
  <si>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</si>
  <si>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</si>
  <si>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</si>
  <si>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</si>
  <si>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</si>
  <si>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</si>
  <si>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</si>
  <si>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</si>
  <si>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</si>
  <si>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</si>
  <si>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</si>
  <si>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</si>
  <si>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</si>
  <si>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</si>
  <si>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</si>
  <si>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</si>
  <si>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</si>
  <si>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</si>
  <si>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</si>
  <si>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</si>
  <si>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</si>
  <si>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</si>
  <si>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</si>
  <si>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</si>
  <si>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</si>
  <si>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</si>
  <si>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</si>
  <si>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</si>
  <si>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</si>
  <si>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</si>
  <si>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</si>
  <si>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</si>
  <si>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</si>
  <si>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</si>
  <si>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</si>
  <si>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</si>
  <si>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</si>
  <si>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</si>
  <si>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</si>
  <si>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</si>
  <si>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</si>
  <si>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</si>
  <si>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</si>
  <si>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</si>
  <si>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</si>
  <si>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</si>
  <si>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</si>
  <si>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</si>
  <si>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</si>
  <si>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</si>
  <si>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</si>
  <si>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</si>
  <si>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</si>
  <si>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</si>
  <si>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</si>
  <si>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</si>
  <si>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</si>
  <si>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</si>
  <si>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</si>
  <si>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</si>
  <si>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</si>
  <si>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</si>
  <si>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</si>
  <si>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</si>
  <si>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</si>
  <si>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</si>
  <si>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</si>
  <si>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</si>
  <si>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</si>
  <si>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</si>
  <si>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</si>
  <si>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</si>
  <si>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</si>
  <si>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</si>
  <si>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</si>
  <si>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</si>
  <si>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</si>
  <si>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</si>
  <si>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</si>
  <si>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</si>
  <si>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</si>
  <si>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</si>
  <si>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</si>
  <si>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</si>
  <si>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</si>
  <si>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</si>
  <si>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</si>
  <si>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</si>
  <si>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</si>
  <si>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</si>
  <si>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</si>
  <si>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</si>
  <si>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</si>
  <si>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</si>
  <si>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</si>
  <si>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</si>
  <si>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</si>
  <si>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</si>
  <si>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</si>
  <si>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</si>
  <si>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</si>
  <si>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</si>
  <si>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</si>
  <si>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</si>
  <si>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</si>
  <si>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</si>
  <si>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</si>
  <si>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</si>
  <si>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</si>
  <si>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</si>
  <si>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</si>
  <si>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</si>
  <si>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</si>
  <si>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</si>
  <si>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</si>
  <si>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</si>
  <si>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</si>
  <si>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</si>
  <si>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</si>
  <si>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</si>
  <si>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</si>
  <si>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</si>
  <si>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</si>
  <si>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</si>
  <si>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</si>
  <si>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</si>
  <si>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</si>
  <si>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</si>
  <si>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</si>
  <si>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</si>
  <si>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</si>
  <si>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</si>
  <si>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</si>
  <si>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</si>
  <si>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</si>
  <si>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</si>
  <si>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</si>
  <si>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</si>
  <si>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</si>
  <si>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</si>
  <si>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</si>
  <si>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</si>
  <si>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</si>
  <si>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</si>
  <si>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</si>
  <si>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</si>
  <si>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</si>
  <si>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</si>
  <si>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</si>
  <si>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</si>
  <si>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</si>
  <si>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</si>
  <si>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</si>
  <si>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</si>
  <si>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</si>
  <si>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</si>
  <si>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</si>
  <si>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</si>
  <si>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</si>
  <si>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</si>
  <si>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</si>
  <si>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</si>
  <si>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</si>
  <si>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</si>
  <si>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</si>
  <si>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</si>
  <si>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</si>
  <si>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</si>
  <si>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</si>
  <si>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</si>
  <si>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</si>
  <si>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</si>
  <si>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</si>
  <si>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</si>
  <si>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</si>
  <si>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</si>
  <si>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</si>
  <si>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</si>
  <si>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</si>
  <si>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</si>
  <si>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</si>
  <si>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</si>
  <si>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</si>
  <si>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</si>
  <si>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</si>
  <si>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</si>
  <si>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</si>
  <si>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</si>
  <si>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</si>
  <si>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</si>
  <si>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</si>
  <si>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</si>
  <si>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</si>
  <si>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</si>
  <si>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</si>
  <si>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</si>
  <si>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</si>
  <si>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</si>
  <si>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</si>
  <si>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</si>
  <si>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</si>
  <si>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</si>
  <si>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</si>
  <si>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</si>
  <si>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</si>
  <si>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</si>
  <si>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</si>
  <si>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</si>
  <si>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</si>
  <si>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</si>
  <si>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</si>
  <si>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</si>
  <si>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</si>
  <si>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</si>
  <si>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</si>
  <si>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</si>
  <si>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</si>
  <si>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</si>
  <si>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</si>
  <si>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</si>
  <si>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</si>
  <si>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</si>
  <si>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</si>
  <si>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</si>
  <si>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</si>
  <si>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</si>
  <si>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</si>
  <si>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</si>
  <si>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</si>
  <si>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</si>
  <si>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</si>
  <si>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</si>
  <si>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</si>
  <si>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</si>
  <si>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</si>
  <si>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</si>
  <si>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</si>
  <si>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</si>
  <si>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</si>
  <si>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</si>
  <si>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</si>
  <si>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</si>
  <si>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</si>
  <si>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</si>
  <si>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</si>
  <si>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</si>
  <si>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</si>
  <si>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</si>
  <si>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</si>
  <si>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</si>
  <si>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</si>
  <si>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</si>
  <si>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</si>
  <si>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</si>
  <si>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</si>
  <si>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</si>
  <si>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</si>
  <si>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</si>
  <si>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</si>
  <si>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</si>
  <si>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</si>
  <si>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</si>
  <si>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</si>
  <si>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</si>
  <si>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</si>
  <si>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</si>
  <si>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</si>
  <si>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</si>
  <si>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</si>
  <si>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</si>
  <si>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</si>
  <si>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</si>
  <si>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</si>
  <si>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</si>
  <si>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</si>
  <si>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</si>
  <si>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</si>
  <si>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</si>
  <si>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</si>
  <si>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</si>
  <si>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</si>
  <si>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</si>
  <si>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</si>
  <si>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</si>
  <si>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</si>
  <si>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</si>
  <si>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</si>
  <si>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</si>
  <si>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</si>
  <si>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</si>
  <si>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</si>
  <si>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</si>
  <si>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</si>
  <si>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</si>
  <si>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</si>
  <si>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</si>
  <si>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</si>
  <si>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</si>
  <si>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</si>
  <si>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</si>
  <si>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</si>
  <si>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</si>
  <si>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</si>
  <si>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</si>
  <si>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</si>
  <si>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</si>
  <si>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</si>
  <si>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</si>
  <si>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</si>
  <si>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</si>
  <si>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</si>
  <si>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</si>
  <si>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</si>
  <si>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</si>
  <si>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</si>
  <si>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</si>
  <si>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</si>
  <si>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</si>
  <si>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</si>
  <si>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</si>
  <si>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</si>
  <si>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</si>
  <si>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</si>
  <si>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</si>
  <si>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</si>
  <si>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</si>
  <si>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</si>
  <si>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</si>
  <si>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</si>
  <si>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</si>
  <si>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</si>
  <si>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</si>
  <si>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</si>
  <si>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</si>
  <si>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</si>
  <si>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</si>
  <si>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</si>
  <si>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</si>
  <si>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</si>
  <si>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</si>
  <si>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</si>
  <si>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</si>
  <si>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</si>
  <si>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</si>
  <si>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</si>
  <si>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</si>
  <si>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</si>
  <si>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</si>
  <si>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</si>
  <si>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</si>
  <si>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</si>
  <si>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</si>
  <si>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</si>
  <si>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</si>
  <si>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</si>
  <si>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</si>
  <si>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</si>
  <si>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</si>
  <si>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</si>
  <si>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</si>
  <si>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</si>
  <si>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</si>
  <si>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</si>
  <si>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</si>
  <si>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</si>
  <si>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</si>
  <si>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</si>
  <si>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</si>
  <si>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</si>
  <si>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</si>
  <si>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</si>
  <si>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</si>
  <si>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</si>
  <si>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</si>
  <si>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</si>
  <si>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</si>
  <si>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</si>
  <si>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</si>
  <si>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</si>
  <si>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</si>
  <si>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</si>
  <si>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</si>
  <si>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</si>
  <si>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</si>
  <si>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</si>
  <si>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</si>
  <si>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</si>
  <si>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</si>
  <si>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</si>
  <si>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</si>
  <si>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</si>
  <si>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</si>
  <si>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</si>
  <si>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</si>
  <si>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</si>
  <si>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</si>
  <si>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</si>
  <si>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</si>
  <si>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</si>
  <si>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</si>
  <si>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</si>
  <si>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</si>
  <si>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</si>
  <si>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</si>
  <si>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</si>
  <si>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</si>
  <si>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</si>
  <si>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</si>
  <si>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</si>
  <si>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</si>
  <si>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</si>
  <si>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</si>
  <si>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</si>
  <si>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</si>
  <si>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</si>
  <si>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</si>
  <si>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</si>
  <si>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</si>
  <si>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</si>
  <si>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</si>
  <si>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</si>
  <si>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</si>
  <si>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</si>
  <si>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</si>
  <si>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</si>
  <si>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</si>
  <si>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</si>
  <si>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</si>
  <si>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</si>
  <si>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</si>
  <si>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</si>
  <si>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</si>
  <si>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</si>
  <si>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</si>
  <si>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</si>
  <si>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</si>
  <si>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</si>
  <si>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</si>
  <si>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</si>
  <si>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</si>
  <si>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</si>
  <si>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</si>
  <si>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</si>
  <si>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</si>
  <si>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</si>
  <si>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</si>
  <si>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</si>
  <si>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</si>
  <si>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</si>
  <si>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</si>
  <si>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</si>
  <si>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</si>
  <si>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</si>
  <si>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</si>
  <si>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</si>
  <si>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</si>
  <si>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</si>
  <si>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</si>
  <si>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</si>
  <si>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</si>
  <si>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</si>
  <si>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</si>
  <si>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</si>
  <si>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</si>
  <si>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</si>
  <si>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</si>
  <si>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</si>
  <si>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</si>
  <si>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</si>
  <si>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</si>
  <si>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</si>
  <si>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</si>
  <si>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</si>
  <si>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</si>
  <si>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</si>
  <si>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</si>
  <si>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</si>
  <si>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</si>
  <si>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</si>
  <si>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</si>
  <si>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</si>
  <si>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</si>
  <si>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</si>
  <si>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</si>
  <si>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</si>
  <si>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</si>
  <si>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</si>
  <si>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</si>
  <si>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</si>
  <si>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</si>
  <si>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</si>
  <si>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</si>
  <si>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</si>
  <si>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</si>
  <si>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</si>
  <si>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</si>
  <si>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</si>
  <si>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</si>
  <si>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</si>
  <si>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</si>
  <si>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</si>
  <si>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</si>
  <si>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</si>
  <si>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</si>
  <si>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</si>
  <si>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</si>
  <si>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</si>
  <si>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</si>
  <si>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</si>
  <si>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</si>
  <si>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</si>
  <si>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</si>
  <si>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</si>
  <si>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</si>
  <si>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</si>
  <si>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</si>
  <si>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</si>
  <si>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</si>
  <si>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</si>
  <si>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</si>
  <si>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</si>
  <si>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</si>
  <si>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</si>
  <si>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</si>
  <si>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</si>
  <si>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</si>
  <si>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</si>
  <si>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</si>
  <si>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</si>
  <si>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</si>
  <si>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</si>
  <si>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</si>
  <si>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</si>
  <si>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</si>
  <si>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</si>
  <si>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</si>
  <si>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</si>
  <si>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</si>
  <si>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</si>
  <si>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</si>
  <si>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</si>
  <si>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</si>
  <si>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</si>
  <si>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</si>
  <si>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</si>
  <si>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</si>
  <si>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</si>
  <si>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</si>
  <si>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</si>
  <si>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</si>
  <si>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</si>
  <si>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</si>
  <si>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</si>
  <si>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</si>
  <si>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</si>
  <si>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</si>
  <si>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</si>
  <si>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</si>
  <si>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</si>
  <si>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</si>
  <si>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</si>
  <si>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</si>
  <si>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</si>
  <si>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</si>
  <si>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</si>
  <si>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</si>
  <si>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</si>
  <si>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</si>
  <si>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</si>
  <si>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</si>
  <si>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</si>
  <si>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</si>
  <si>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</si>
  <si>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</si>
  <si>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</si>
  <si>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</si>
  <si>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</si>
  <si>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</si>
  <si>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</si>
  <si>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</si>
  <si>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</si>
  <si>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</si>
  <si>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</si>
  <si>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</si>
  <si>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</si>
  <si>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</si>
  <si>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</si>
  <si>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</si>
  <si>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</si>
  <si>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</si>
  <si>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</si>
  <si>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</si>
  <si>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</si>
  <si>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</si>
  <si>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</si>
  <si>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</si>
  <si>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</si>
  <si>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</si>
  <si>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</si>
  <si>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</si>
  <si>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</si>
  <si>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</si>
  <si>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</si>
  <si>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</si>
  <si>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</si>
  <si>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</si>
  <si>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</si>
  <si>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</si>
  <si>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</si>
  <si>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</si>
  <si>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</si>
  <si>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</si>
  <si>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</si>
  <si>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</si>
  <si>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</si>
  <si>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</si>
  <si>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</si>
  <si>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</si>
  <si>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</si>
  <si>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</si>
  <si>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</si>
  <si>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</si>
  <si>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</si>
  <si>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</si>
  <si>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</si>
  <si>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</si>
  <si>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</si>
  <si>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</si>
  <si>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</si>
  <si>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</si>
  <si>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</si>
  <si>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</si>
  <si>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</si>
  <si>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</si>
  <si>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</si>
  <si>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</si>
  <si>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</si>
  <si>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</si>
  <si>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</si>
  <si>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</si>
  <si>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</si>
  <si>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</si>
  <si>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</si>
  <si>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</si>
  <si>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</si>
  <si>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</si>
  <si>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</si>
  <si>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</si>
  <si>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</si>
  <si>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</si>
  <si>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</si>
  <si>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</si>
  <si>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</si>
  <si>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</si>
  <si>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</si>
  <si>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</si>
  <si>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</si>
  <si>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</si>
  <si>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</si>
  <si>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</si>
  <si>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</si>
  <si>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</si>
  <si>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</si>
  <si>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</si>
  <si>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</si>
  <si>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</si>
  <si>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</si>
  <si>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</si>
  <si>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</si>
  <si>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</si>
  <si>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</si>
  <si>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</si>
  <si>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</si>
  <si>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</si>
  <si>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</si>
  <si>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</si>
  <si>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</si>
  <si>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</si>
  <si>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</si>
  <si>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</si>
  <si>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</si>
  <si>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</si>
  <si>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</si>
  <si>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</si>
  <si>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</si>
  <si>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</si>
  <si>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</si>
  <si>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</si>
  <si>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</si>
  <si>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</si>
  <si>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</si>
  <si>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</si>
  <si>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</si>
  <si>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</si>
  <si>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</si>
  <si>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</si>
  <si>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</si>
  <si>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</si>
  <si>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</si>
  <si>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</si>
  <si>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</si>
  <si>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</si>
  <si>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</si>
  <si>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</si>
  <si>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</si>
  <si>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</si>
  <si>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</si>
  <si>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</si>
  <si>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</si>
  <si>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</si>
  <si>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</si>
  <si>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</si>
  <si>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</si>
  <si>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</si>
  <si>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</si>
  <si>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</si>
  <si>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</si>
  <si>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</si>
  <si>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</si>
  <si>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</si>
  <si>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</si>
  <si>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</si>
  <si>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</si>
  <si>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</si>
  <si>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</si>
  <si>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</si>
  <si>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</si>
  <si>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</si>
  <si>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</si>
  <si>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</si>
  <si>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</si>
  <si>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</si>
  <si>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</si>
  <si>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</si>
  <si>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</si>
  <si>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</si>
  <si>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</si>
  <si>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</si>
  <si>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</si>
  <si>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</si>
  <si>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</si>
  <si>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</si>
  <si>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</si>
  <si>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</si>
  <si>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</si>
  <si>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</si>
  <si>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</si>
  <si>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</si>
  <si>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</si>
  <si>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</si>
  <si>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</si>
  <si>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</si>
  <si>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</si>
  <si>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</si>
  <si>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</si>
  <si>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</si>
  <si>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</si>
  <si>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</si>
  <si>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</si>
  <si>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</si>
  <si>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</si>
  <si>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</si>
  <si>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</si>
  <si>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</si>
  <si>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</si>
  <si>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</si>
  <si>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</si>
  <si>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</si>
  <si>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</si>
  <si>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</si>
  <si>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</si>
  <si>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</si>
  <si>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</si>
  <si>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</si>
  <si>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</si>
  <si>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</si>
  <si>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</si>
  <si>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</si>
  <si>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</si>
  <si>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</si>
  <si>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</si>
  <si>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</si>
  <si>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</si>
  <si>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</si>
  <si>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</si>
  <si>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</si>
  <si>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</si>
  <si>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</si>
  <si>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</si>
  <si>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</si>
  <si>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</si>
  <si>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</si>
  <si>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</si>
  <si>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</si>
  <si>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</si>
  <si>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</si>
  <si>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</si>
  <si>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</si>
  <si>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</si>
  <si>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</si>
  <si>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</si>
  <si>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</si>
  <si>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</si>
  <si>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</si>
  <si>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</si>
  <si>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</si>
  <si>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</si>
  <si>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</si>
  <si>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</si>
  <si>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</si>
  <si>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</si>
  <si>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</si>
  <si>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</si>
  <si>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</si>
  <si>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</si>
  <si>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</si>
  <si>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</si>
  <si>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</si>
  <si>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</si>
  <si>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</si>
  <si>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</si>
  <si>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</si>
  <si>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</si>
  <si>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</si>
  <si>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</si>
  <si>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</si>
  <si>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</si>
  <si>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</si>
  <si>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</si>
  <si>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</si>
  <si>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</si>
  <si>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</si>
  <si>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</si>
  <si>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</si>
  <si>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</si>
  <si>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</si>
  <si>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</si>
  <si>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</si>
  <si>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</si>
  <si>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</si>
  <si>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</si>
  <si>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</si>
  <si>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</si>
  <si>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</si>
  <si>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</si>
  <si>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</si>
  <si>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</si>
  <si>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</si>
  <si>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</si>
  <si>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</si>
  <si>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</si>
  <si>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</si>
  <si>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</si>
  <si>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</si>
  <si>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</si>
  <si>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</si>
  <si>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</si>
  <si>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</si>
  <si>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</si>
  <si>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</si>
  <si>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</si>
  <si>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</si>
  <si>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</si>
  <si>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</si>
  <si>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</si>
  <si>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</si>
  <si>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</si>
  <si>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</si>
  <si>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</si>
  <si>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</si>
  <si>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</si>
  <si>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</si>
  <si>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</si>
  <si>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</si>
  <si>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</si>
  <si>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</si>
  <si>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</si>
  <si>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</si>
  <si>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</si>
  <si>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</si>
  <si>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</si>
  <si>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</si>
  <si>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</si>
  <si>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</si>
  <si>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</si>
  <si>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</si>
  <si>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</si>
  <si>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</si>
  <si>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</si>
  <si>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</si>
  <si>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</si>
  <si>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</si>
  <si>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</si>
  <si>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</si>
  <si>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</si>
  <si>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</si>
  <si>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</si>
  <si>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</si>
  <si>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</si>
  <si>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</si>
  <si>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</si>
  <si>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</si>
  <si>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</si>
  <si>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</si>
  <si>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</si>
  <si>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</si>
  <si>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</si>
  <si>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</si>
  <si>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</si>
  <si>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</si>
  <si>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</si>
  <si>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</si>
  <si>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</si>
  <si>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</si>
  <si>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</si>
  <si>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</si>
  <si>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</si>
  <si>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</si>
  <si>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</si>
  <si>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</si>
  <si>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</si>
  <si>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</si>
  <si>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</si>
  <si>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</si>
  <si>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</si>
  <si>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</si>
  <si>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</si>
  <si>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</si>
  <si>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</si>
  <si>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</si>
  <si>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</si>
  <si>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</si>
  <si>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</si>
  <si>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</si>
  <si>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</si>
  <si>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</si>
  <si>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</si>
  <si>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</si>
  <si>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</si>
  <si>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</si>
  <si>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</si>
  <si>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</si>
  <si>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</si>
  <si>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</si>
  <si>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</si>
  <si>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</si>
  <si>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</si>
  <si>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</si>
  <si>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</si>
  <si>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</si>
  <si>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</si>
  <si>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</si>
  <si>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</si>
  <si>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</si>
  <si>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</si>
  <si>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</si>
  <si>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</si>
  <si>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</si>
  <si>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</si>
  <si>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</si>
  <si>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</si>
  <si>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</si>
  <si>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</si>
  <si>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</si>
  <si>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</si>
  <si>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</si>
  <si>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</si>
  <si>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</si>
  <si>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</si>
  <si>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</si>
  <si>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</si>
  <si>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</si>
  <si>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</si>
  <si>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</si>
  <si>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</si>
  <si>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</si>
  <si>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</si>
  <si>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</si>
  <si>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</si>
  <si>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</si>
  <si>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</si>
  <si>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</si>
  <si>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</si>
  <si>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</si>
  <si>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</si>
  <si>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</si>
  <si>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</si>
  <si>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</si>
  <si>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</si>
  <si>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</si>
  <si>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</si>
  <si>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</si>
  <si>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</si>
  <si>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</si>
  <si>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</si>
  <si>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</si>
  <si>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</si>
  <si>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</si>
  <si>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</si>
  <si>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</si>
  <si>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</si>
  <si>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</si>
  <si>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</si>
  <si>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</si>
  <si>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</si>
  <si>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</si>
  <si>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</si>
  <si>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</si>
  <si>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</si>
  <si>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</si>
  <si>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</si>
  <si>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</si>
  <si>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</si>
  <si>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</si>
  <si>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</si>
  <si>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</si>
  <si>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</si>
  <si>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</si>
  <si>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</si>
  <si>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</si>
  <si>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</si>
  <si>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</si>
  <si>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</si>
  <si>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</si>
  <si>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</si>
  <si>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</si>
  <si>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</si>
  <si>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</si>
  <si>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</si>
  <si>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</si>
  <si>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</si>
  <si>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</si>
  <si>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</si>
  <si>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</si>
  <si>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</si>
  <si>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</si>
  <si>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</si>
  <si>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</si>
  <si>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</si>
  <si>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</si>
  <si>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</si>
  <si>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</si>
  <si>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</si>
  <si>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</si>
  <si>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</si>
  <si>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</si>
  <si>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</si>
  <si>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</si>
  <si>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</si>
  <si>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</si>
  <si>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</si>
  <si>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</si>
  <si>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</si>
  <si>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</si>
  <si>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</si>
  <si>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</si>
  <si>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</si>
  <si>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</si>
  <si>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</si>
  <si>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</si>
  <si>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</si>
  <si>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</si>
  <si>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</si>
  <si>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</si>
  <si>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</si>
  <si>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</si>
  <si>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</si>
  <si>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</si>
  <si>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</si>
  <si>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</si>
  <si>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</si>
  <si>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</si>
  <si>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</si>
  <si>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</si>
  <si>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</si>
  <si>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</si>
  <si>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</si>
  <si>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</si>
  <si>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</si>
  <si>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</si>
  <si>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</si>
  <si>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</si>
  <si>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</si>
  <si>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</si>
  <si>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</si>
  <si>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</si>
  <si>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</si>
  <si>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</si>
  <si>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</si>
  <si>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</si>
  <si>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</si>
  <si>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</si>
  <si>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</si>
  <si>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</si>
  <si>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</si>
  <si>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</si>
  <si>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</si>
  <si>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</si>
  <si>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</si>
  <si>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</si>
  <si>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</si>
  <si>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</si>
  <si>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</si>
  <si>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</si>
  <si>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</si>
  <si>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</si>
  <si>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</si>
  <si>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</si>
  <si>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</si>
  <si>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</si>
  <si>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</si>
  <si>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</si>
  <si>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</si>
  <si>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</si>
  <si>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</si>
  <si>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</si>
  <si>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</si>
  <si>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</si>
  <si>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</si>
  <si>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</si>
  <si>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</si>
  <si>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</si>
  <si>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</si>
  <si>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</si>
  <si>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</si>
  <si>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</si>
  <si>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</si>
  <si>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</si>
  <si>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</si>
  <si>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</si>
  <si>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</si>
  <si>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</si>
  <si>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</si>
  <si>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</si>
  <si>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</si>
  <si>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</si>
  <si>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</si>
  <si>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</si>
  <si>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</si>
  <si>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</si>
  <si>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</si>
  <si>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</si>
  <si>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</si>
  <si>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</si>
  <si>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</si>
  <si>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</si>
  <si>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</si>
  <si>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</si>
  <si>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</si>
  <si>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</si>
  <si>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</si>
  <si>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</si>
  <si>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</si>
  <si>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</si>
  <si>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</si>
  <si>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</si>
  <si>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</si>
  <si>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</si>
  <si>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</si>
  <si>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</si>
  <si>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</si>
  <si>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</si>
  <si>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</si>
  <si>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</si>
  <si>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</si>
  <si>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</si>
  <si>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</si>
  <si>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</si>
  <si>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</si>
  <si>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</si>
  <si>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</si>
  <si>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</si>
  <si>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</si>
  <si>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</si>
  <si>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</si>
  <si>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</si>
  <si>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</si>
  <si>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</si>
  <si>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</si>
  <si>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</si>
  <si>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</si>
  <si>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</si>
  <si>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</si>
  <si>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</si>
  <si>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</si>
  <si>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</si>
  <si>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</si>
  <si>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</si>
  <si>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</si>
  <si>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</si>
  <si>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</si>
  <si>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</si>
  <si>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</si>
  <si>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</si>
  <si>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</si>
  <si>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</si>
  <si>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</si>
  <si>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</si>
  <si>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</si>
  <si>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</si>
  <si>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</si>
  <si>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</si>
  <si>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</si>
  <si>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</si>
  <si>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</si>
  <si>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</si>
  <si>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</si>
  <si>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</si>
  <si>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</si>
  <si>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</si>
  <si>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</si>
  <si>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</si>
  <si>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</si>
  <si>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</si>
  <si>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</si>
  <si>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</si>
  <si>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</si>
  <si>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</si>
  <si>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</si>
  <si>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</si>
  <si>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</si>
  <si>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</si>
  <si>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</si>
  <si>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</si>
  <si>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</si>
  <si>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</si>
  <si>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</si>
  <si>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</si>
  <si>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</si>
  <si>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</si>
  <si>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</si>
  <si>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</si>
  <si>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</si>
  <si>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</si>
  <si>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</si>
  <si>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</si>
  <si>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</si>
  <si>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</si>
  <si>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</si>
  <si>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</si>
  <si>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</si>
  <si>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</si>
  <si>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</si>
  <si>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</si>
  <si>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</si>
  <si>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</si>
  <si>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</si>
  <si>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</si>
  <si>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</si>
  <si>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</si>
  <si>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</si>
  <si>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</si>
  <si>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</si>
  <si>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</si>
  <si>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</si>
  <si>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</si>
  <si>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</si>
  <si>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</si>
  <si>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</si>
  <si>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</si>
  <si>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</si>
  <si>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</si>
  <si>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</si>
  <si>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</si>
  <si>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</si>
  <si>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</si>
  <si>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</si>
  <si>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</si>
  <si>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</si>
  <si>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</si>
  <si>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</si>
  <si>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</si>
  <si>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</si>
  <si>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</si>
  <si>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</si>
  <si>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</si>
  <si>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</si>
  <si>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</si>
  <si>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</si>
  <si>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</si>
  <si>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</si>
  <si>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</si>
  <si>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</si>
  <si>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</si>
  <si>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</si>
  <si>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</si>
  <si>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</si>
  <si>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</si>
  <si>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</si>
  <si>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</si>
  <si>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</si>
  <si>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</si>
  <si>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</si>
  <si>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</si>
  <si>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</si>
  <si>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</si>
  <si>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</si>
  <si>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</si>
  <si>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</si>
  <si>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</si>
  <si>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</si>
  <si>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</si>
  <si>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</si>
  <si>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</si>
  <si>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</si>
  <si>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</si>
  <si>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</si>
  <si>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</si>
  <si>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</si>
  <si>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</si>
  <si>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</si>
  <si>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</si>
  <si>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</si>
  <si>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</si>
  <si>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</si>
  <si>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</si>
  <si>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</si>
  <si>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</si>
  <si>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</si>
  <si>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</si>
  <si>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</si>
  <si>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</si>
  <si>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</si>
  <si>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</si>
  <si>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</si>
  <si>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</si>
  <si>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</si>
  <si>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</si>
  <si>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</si>
  <si>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</si>
  <si>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</si>
  <si>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</si>
  <si>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</si>
  <si>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</si>
  <si>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</si>
  <si>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</si>
  <si>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</si>
  <si>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</si>
  <si>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</si>
  <si>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</si>
  <si>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</si>
  <si>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</si>
  <si>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</si>
  <si>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</si>
  <si>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</si>
  <si>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</si>
  <si>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</si>
  <si>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</si>
  <si>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</si>
  <si>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</si>
  <si>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</si>
  <si>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</si>
  <si>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</si>
  <si>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</si>
  <si>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</si>
  <si>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</si>
  <si>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</si>
  <si>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</si>
  <si>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</si>
  <si>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</si>
  <si>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</si>
  <si>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</si>
  <si>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</si>
  <si>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</si>
  <si>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</si>
  <si>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</si>
  <si>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</si>
  <si>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</si>
  <si>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</si>
  <si>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</si>
  <si>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</si>
  <si>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</si>
  <si>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</si>
  <si>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</si>
  <si>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</si>
  <si>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</si>
  <si>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</si>
  <si>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</si>
  <si>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</si>
  <si>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</si>
  <si>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</si>
  <si>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</si>
  <si>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</si>
  <si>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</si>
  <si>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</si>
  <si>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</si>
  <si>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</si>
  <si>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</si>
  <si>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</si>
  <si>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</si>
  <si>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</si>
  <si>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</si>
  <si>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</si>
  <si>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</si>
  <si>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</si>
  <si>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</si>
  <si>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</si>
  <si>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</si>
  <si>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</si>
  <si>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</si>
  <si>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</si>
  <si>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</si>
  <si>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</si>
  <si>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</si>
  <si>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</si>
  <si>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</si>
  <si>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</si>
  <si>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</si>
  <si>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</si>
  <si>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</si>
  <si>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</si>
  <si>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</si>
  <si>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</si>
  <si>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</si>
  <si>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</si>
  <si>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</si>
  <si>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</si>
  <si>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</si>
  <si>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</si>
  <si>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</si>
  <si>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</si>
  <si>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</si>
  <si>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</si>
  <si>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</si>
  <si>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</si>
  <si>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</si>
  <si>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</si>
  <si>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</si>
  <si>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</si>
  <si>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</si>
  <si>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</si>
  <si>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</si>
  <si>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</si>
  <si>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</si>
  <si>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</si>
  <si>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</si>
  <si>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</si>
  <si>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</si>
  <si>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</si>
  <si>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</si>
  <si>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</si>
  <si>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</si>
  <si>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</si>
  <si>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</si>
  <si>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</si>
  <si>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</si>
  <si>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</si>
  <si>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</si>
  <si>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</si>
  <si>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</si>
  <si>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</si>
  <si>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</si>
  <si>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</si>
  <si>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</si>
  <si>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</si>
  <si>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</si>
  <si>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</si>
  <si>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</si>
  <si>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</si>
  <si>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</si>
  <si>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</si>
  <si>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</si>
  <si>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</si>
  <si>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</si>
  <si>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</si>
  <si>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</si>
  <si>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</si>
  <si>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</si>
  <si>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</si>
  <si>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</si>
  <si>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</si>
  <si>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</si>
  <si>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</si>
  <si>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</si>
  <si>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</si>
  <si>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</si>
  <si>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</si>
  <si>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</si>
  <si>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</si>
  <si>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</si>
  <si>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</si>
  <si>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</si>
  <si>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</si>
  <si>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</si>
  <si>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</si>
  <si>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</si>
  <si>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</si>
  <si>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</si>
  <si>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</si>
  <si>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</si>
  <si>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</si>
  <si>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</si>
  <si>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</si>
  <si>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</si>
  <si>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</si>
  <si>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</si>
  <si>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</si>
  <si>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</si>
  <si>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</si>
  <si>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</si>
  <si>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</si>
  <si>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</si>
  <si>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</si>
  <si>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</si>
  <si>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</si>
  <si>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</si>
  <si>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</si>
  <si>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</si>
  <si>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</si>
  <si>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</si>
  <si>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</si>
  <si>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</si>
  <si>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</si>
  <si>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</si>
  <si>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</si>
  <si>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</si>
  <si>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</si>
  <si>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</si>
  <si>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</si>
  <si>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</si>
  <si>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</si>
  <si>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</si>
  <si>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</si>
  <si>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</si>
  <si>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</si>
  <si>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</si>
  <si>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</si>
  <si>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</si>
  <si>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</si>
  <si>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</si>
  <si>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</si>
  <si>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</si>
  <si>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</si>
  <si>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</si>
  <si>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</si>
  <si>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</si>
  <si>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</si>
  <si>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</si>
  <si>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</si>
  <si>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</si>
  <si>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</si>
  <si>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</si>
  <si>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</si>
  <si>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</si>
  <si>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</si>
  <si>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</si>
  <si>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</si>
  <si>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</si>
  <si>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</si>
  <si>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</si>
  <si>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</si>
  <si>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</si>
  <si>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</si>
  <si>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</si>
  <si>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</si>
  <si>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</si>
  <si>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</si>
  <si>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</si>
  <si>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</si>
  <si>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</si>
  <si>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</si>
  <si>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</si>
  <si>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</si>
  <si>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</si>
  <si>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</si>
  <si>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</si>
  <si>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</si>
  <si>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</si>
  <si>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</si>
  <si>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</si>
  <si>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</si>
  <si>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</si>
  <si>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</si>
  <si>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</si>
  <si>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</si>
  <si>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</si>
  <si>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</si>
  <si>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</si>
  <si>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</si>
  <si>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</si>
  <si>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</si>
  <si>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</si>
  <si>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</si>
  <si>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</si>
  <si>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</si>
  <si>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</si>
  <si>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</si>
  <si>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</si>
  <si>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</si>
  <si>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</si>
  <si>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</si>
  <si>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</si>
  <si>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</si>
  <si>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</si>
  <si>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</si>
  <si>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</si>
  <si>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</si>
  <si>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</si>
  <si>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</si>
  <si>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</si>
  <si>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</si>
  <si>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</si>
  <si>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</si>
  <si>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</si>
  <si>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</si>
  <si>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</si>
  <si>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</si>
  <si>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</si>
  <si>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</si>
  <si>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</si>
  <si>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</si>
  <si>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</si>
  <si>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</si>
  <si>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</si>
  <si>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</si>
  <si>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</si>
  <si>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</si>
  <si>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</si>
  <si>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</si>
  <si>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</si>
  <si>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</si>
  <si>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</si>
  <si>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</si>
  <si>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</si>
  <si>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</si>
  <si>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</si>
  <si>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</si>
  <si>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</si>
  <si>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</si>
  <si>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</si>
  <si>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</si>
  <si>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</si>
  <si>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</si>
  <si>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</si>
  <si>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</si>
  <si>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</si>
  <si>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</si>
  <si>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</si>
  <si>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</si>
  <si>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</si>
  <si>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</si>
  <si>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</si>
  <si>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</si>
  <si>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</si>
  <si>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</si>
  <si>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</si>
  <si>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</si>
  <si>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</si>
  <si>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</si>
  <si>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</si>
  <si>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</si>
  <si>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</si>
  <si>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</si>
  <si>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</si>
  <si>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</si>
  <si>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</si>
  <si>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</si>
  <si>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</si>
  <si>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</si>
  <si>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</si>
  <si>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</si>
  <si>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</si>
  <si>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</si>
  <si>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</si>
  <si>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</si>
  <si>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</si>
  <si>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</si>
  <si>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</si>
  <si>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</si>
  <si>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</si>
  <si>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</si>
  <si>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</si>
  <si>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</si>
  <si>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</si>
  <si>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</si>
  <si>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</si>
  <si>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</si>
  <si>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</si>
  <si>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</si>
  <si>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</si>
  <si>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</si>
  <si>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</si>
  <si>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</si>
  <si>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</si>
  <si>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</si>
  <si>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</si>
  <si>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</si>
  <si>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</si>
  <si>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</si>
  <si>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</si>
  <si>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</si>
  <si>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</si>
  <si>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</si>
  <si>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</si>
  <si>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</si>
  <si>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</si>
  <si>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</si>
  <si>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</si>
  <si>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</si>
  <si>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</si>
  <si>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</si>
  <si>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</si>
  <si>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</si>
  <si>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</si>
  <si>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</si>
  <si>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</si>
  <si>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</si>
  <si>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</si>
  <si>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</si>
  <si>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</si>
  <si>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</si>
  <si>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</si>
  <si>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</si>
  <si>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</si>
  <si>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</si>
  <si>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</si>
  <si>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</si>
  <si>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</si>
  <si>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</si>
  <si>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</si>
  <si>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</si>
  <si>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</si>
  <si>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</si>
  <si>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</si>
  <si>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</si>
  <si>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</si>
  <si>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</si>
  <si>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</si>
  <si>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</si>
  <si>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</si>
  <si>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</si>
  <si>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</si>
  <si>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</si>
  <si>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</si>
  <si>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</si>
  <si>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</si>
  <si>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</si>
  <si>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</si>
  <si>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</si>
  <si>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</si>
  <si>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</si>
  <si>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</si>
  <si>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</si>
  <si>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</si>
  <si>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</si>
  <si>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</si>
  <si>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</si>
  <si>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</si>
  <si>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</si>
  <si>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</si>
  <si>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</si>
  <si>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</si>
  <si>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</si>
  <si>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</si>
  <si>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</si>
  <si>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</si>
  <si>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</si>
  <si>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</si>
  <si>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</si>
  <si>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</si>
  <si>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</si>
  <si>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</si>
  <si>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</si>
  <si>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</si>
  <si>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</si>
  <si>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</si>
  <si>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</si>
  <si>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</si>
  <si>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</si>
  <si>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</si>
  <si>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</si>
  <si>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</si>
  <si>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</si>
  <si>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</si>
  <si>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</si>
  <si>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</si>
  <si>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</si>
  <si>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</si>
  <si>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</si>
  <si>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</si>
  <si>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</si>
  <si>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</si>
  <si>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</si>
  <si>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</si>
  <si>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</si>
  <si>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</si>
  <si>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</si>
  <si>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</si>
  <si>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</si>
  <si>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</si>
  <si>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</si>
  <si>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</si>
  <si>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</si>
  <si>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</si>
  <si>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</si>
  <si>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</si>
  <si>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</si>
  <si>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</si>
  <si>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</si>
  <si>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</si>
  <si>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</si>
  <si>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</si>
  <si>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</si>
  <si>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</si>
  <si>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</si>
  <si>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</si>
  <si>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</si>
  <si>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</si>
  <si>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</si>
  <si>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</si>
  <si>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</si>
  <si>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</si>
  <si>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</si>
  <si>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</si>
  <si>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</si>
  <si>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</si>
  <si>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</si>
  <si>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</si>
  <si>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</si>
  <si>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</si>
  <si>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</si>
  <si>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</si>
  <si>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</si>
  <si>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</si>
  <si>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</si>
  <si>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</si>
  <si>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</si>
  <si>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</si>
  <si>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</si>
  <si>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</si>
  <si>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</si>
  <si>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</si>
  <si>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</si>
  <si>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</si>
  <si>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</si>
  <si>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</si>
  <si>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</si>
  <si>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</si>
  <si>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</si>
  <si>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</si>
  <si>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</si>
  <si>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</si>
  <si>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</si>
  <si>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</si>
  <si>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</si>
  <si>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</si>
  <si>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</si>
  <si>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</si>
  <si>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</si>
  <si>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</si>
  <si>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</si>
  <si>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</si>
  <si>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</si>
  <si>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</si>
  <si>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</si>
  <si>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</si>
  <si>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</si>
  <si>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</si>
  <si>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</si>
  <si>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</si>
  <si>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</si>
  <si>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</si>
  <si>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</si>
  <si>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</si>
  <si>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</si>
  <si>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</si>
  <si>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</si>
  <si>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</si>
  <si>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</si>
  <si>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</si>
  <si>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</si>
  <si>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</si>
  <si>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</si>
  <si>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</si>
  <si>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</si>
  <si>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</si>
  <si>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</si>
  <si>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</si>
  <si>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</si>
  <si>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</si>
  <si>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</si>
  <si>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</si>
  <si>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</si>
  <si>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</si>
  <si>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</si>
  <si>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</si>
  <si>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</si>
  <si>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</si>
  <si>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</si>
  <si>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</si>
  <si>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</si>
  <si>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</si>
  <si>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</si>
  <si>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</si>
  <si>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</si>
  <si>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</si>
  <si>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</si>
  <si>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</si>
  <si>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</si>
  <si>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</si>
  <si>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</si>
  <si>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</si>
  <si>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</si>
  <si>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</si>
  <si>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</si>
  <si>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</si>
  <si>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</si>
  <si>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</si>
  <si>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</si>
  <si>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</si>
  <si>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</si>
  <si>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</si>
  <si>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</si>
  <si>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</si>
  <si>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</si>
  <si>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</si>
  <si>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</si>
  <si>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</si>
  <si>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</si>
  <si>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</si>
  <si>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</si>
  <si>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</si>
  <si>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</si>
  <si>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</si>
  <si>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</si>
  <si>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</si>
  <si>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</si>
  <si>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</si>
  <si>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</si>
  <si>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</si>
  <si>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</si>
  <si>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</si>
  <si>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</si>
  <si>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</si>
  <si>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</si>
  <si>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</si>
  <si>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</si>
  <si>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</si>
  <si>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</si>
  <si>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</si>
  <si>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</si>
  <si>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</si>
  <si>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</si>
  <si>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</si>
  <si>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</si>
  <si>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</si>
  <si>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</si>
  <si>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</si>
  <si>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</si>
  <si>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</si>
  <si>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</si>
  <si>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</si>
  <si>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</si>
  <si>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</si>
  <si>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</si>
  <si>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</si>
  <si>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</si>
  <si>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</si>
  <si>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</si>
  <si>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</si>
  <si>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</si>
  <si>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</si>
  <si>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</si>
  <si>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</si>
  <si>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</si>
  <si>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</si>
  <si>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</si>
  <si>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</si>
  <si>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</si>
  <si>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</si>
  <si>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</si>
  <si>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</si>
  <si>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</si>
  <si>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</si>
  <si>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</si>
  <si>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</si>
  <si>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</si>
  <si>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</si>
  <si>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</si>
  <si>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</si>
  <si>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</si>
  <si>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</si>
  <si>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</si>
  <si>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</si>
  <si>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</si>
  <si>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</si>
  <si>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</si>
  <si>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</si>
  <si>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</si>
  <si>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</si>
  <si>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</si>
  <si>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</si>
  <si>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</si>
  <si>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</si>
  <si>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</si>
  <si>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</si>
  <si>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</si>
  <si>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</si>
  <si>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</si>
  <si>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</si>
  <si>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</si>
  <si>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</si>
  <si>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</si>
  <si>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</si>
  <si>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</si>
  <si>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</si>
  <si>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</si>
  <si>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</si>
  <si>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</si>
  <si>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</si>
  <si>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</si>
  <si>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</si>
  <si>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</si>
  <si>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</si>
  <si>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</si>
  <si>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</si>
  <si>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</si>
  <si>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</si>
  <si>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</si>
  <si>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</si>
  <si>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</si>
  <si>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</si>
  <si>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</si>
  <si>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</si>
  <si>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</si>
  <si>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</si>
  <si>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</si>
  <si>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</si>
  <si>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</si>
  <si>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</si>
  <si>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</si>
  <si>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</si>
  <si>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</si>
  <si>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</si>
  <si>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</si>
  <si>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</si>
  <si>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</si>
  <si>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</si>
  <si>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</si>
  <si>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</si>
  <si>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</si>
  <si>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</si>
  <si>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</si>
  <si>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</si>
  <si>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</si>
  <si>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</si>
  <si>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</si>
  <si>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</si>
  <si>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</si>
  <si>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</si>
  <si>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</si>
  <si>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</si>
  <si>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</si>
  <si>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</si>
  <si>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</si>
  <si>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</si>
  <si>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</si>
  <si>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</si>
  <si>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</si>
  <si>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</si>
  <si>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</si>
  <si>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</si>
  <si>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</si>
  <si>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</si>
  <si>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</si>
  <si>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</si>
  <si>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</si>
  <si>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</si>
  <si>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</si>
  <si>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</si>
  <si>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</si>
  <si>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</si>
  <si>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</si>
  <si>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</si>
  <si>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</si>
  <si>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</si>
  <si>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</si>
  <si>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</si>
  <si>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</si>
  <si>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</si>
  <si>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</si>
  <si>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</si>
  <si>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</si>
  <si>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</si>
  <si>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</si>
  <si>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</si>
  <si>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</si>
  <si>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</si>
  <si>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</si>
  <si>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</si>
  <si>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</si>
  <si>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</si>
  <si>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</si>
  <si>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</si>
  <si>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</si>
  <si>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</si>
  <si>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</si>
  <si>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</si>
  <si>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</si>
  <si>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</si>
  <si>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</si>
  <si>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</si>
  <si>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</si>
  <si>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</si>
  <si>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</si>
  <si>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</si>
  <si>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</si>
  <si>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</si>
  <si>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</si>
  <si>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</si>
  <si>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</si>
  <si>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</si>
  <si>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</si>
  <si>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</si>
  <si>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</si>
  <si>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</si>
  <si>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</si>
  <si>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</si>
  <si>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</si>
  <si>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</si>
  <si>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</si>
  <si>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</si>
  <si>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</si>
  <si>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</si>
  <si>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</si>
  <si>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</si>
  <si>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</si>
  <si>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</si>
  <si>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</si>
  <si>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</si>
  <si>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</si>
  <si>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</si>
  <si>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</si>
  <si>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</si>
  <si>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</si>
  <si>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</si>
  <si>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</si>
  <si>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</si>
  <si>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</si>
  <si>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</si>
  <si>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</si>
  <si>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</si>
  <si>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</si>
  <si>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</si>
  <si>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</si>
  <si>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</si>
  <si>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</si>
  <si>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</si>
  <si>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</si>
  <si>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</si>
  <si>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</si>
  <si>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</si>
  <si>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</si>
  <si>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</si>
  <si>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</si>
  <si>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</si>
  <si>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</si>
  <si>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</si>
  <si>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</si>
  <si>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</si>
  <si>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</si>
  <si>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</si>
  <si>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</si>
  <si>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</si>
  <si>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</si>
  <si>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</si>
  <si>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</si>
  <si>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</si>
  <si>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</si>
  <si>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</si>
  <si>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</si>
  <si>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</si>
  <si>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</si>
  <si>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</si>
  <si>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</si>
  <si>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</si>
  <si>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</si>
  <si>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</si>
  <si>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</si>
  <si>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</si>
  <si>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</si>
  <si>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</si>
  <si>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</si>
  <si>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</si>
  <si>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</si>
  <si>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</si>
  <si>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</si>
  <si>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</si>
  <si>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</si>
  <si>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</si>
  <si>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</si>
  <si>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</si>
  <si>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</si>
  <si>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</si>
  <si>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</si>
  <si>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</si>
  <si>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</si>
  <si>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</si>
  <si>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</si>
  <si>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</si>
  <si>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</si>
  <si>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</si>
  <si>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</si>
  <si>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</si>
  <si>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</si>
  <si>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</si>
  <si>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</si>
  <si>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</si>
  <si>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</si>
  <si>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</si>
  <si>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</si>
  <si>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</si>
  <si>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</si>
  <si>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</si>
  <si>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</si>
  <si>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</si>
  <si>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</si>
  <si>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</si>
  <si>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</si>
  <si>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</si>
  <si>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</si>
  <si>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</si>
  <si>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</si>
  <si>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</si>
  <si>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</si>
  <si>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</si>
  <si>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</si>
  <si>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</si>
  <si>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</si>
  <si>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</si>
  <si>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</si>
  <si>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</si>
  <si>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</si>
  <si>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</si>
  <si>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</si>
  <si>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</si>
  <si>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</si>
  <si>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</si>
  <si>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</si>
  <si>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</si>
  <si>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</si>
  <si>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</si>
  <si>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</si>
  <si>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</si>
  <si>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</si>
  <si>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</si>
  <si>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</si>
  <si>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</si>
  <si>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</si>
  <si>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</si>
  <si>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</si>
  <si>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</si>
  <si>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</si>
  <si>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</si>
  <si>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</si>
  <si>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</si>
  <si>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</si>
  <si>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</si>
  <si>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</si>
  <si>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</si>
  <si>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</si>
  <si>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</si>
  <si>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</si>
  <si>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</si>
  <si>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</si>
  <si>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</si>
  <si>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</si>
  <si>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</si>
  <si>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</si>
  <si>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</si>
  <si>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</si>
  <si>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</si>
  <si>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</si>
  <si>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</si>
  <si>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</si>
  <si>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</si>
  <si>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</si>
  <si>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</si>
  <si>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</si>
  <si>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</si>
  <si>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</si>
  <si>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</si>
  <si>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</si>
  <si>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</si>
  <si>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</si>
  <si>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</si>
  <si>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</si>
  <si>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</si>
  <si>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</si>
  <si>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</si>
  <si>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</si>
  <si>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</si>
  <si>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</si>
  <si>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</si>
  <si>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</si>
  <si>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</si>
  <si>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</si>
  <si>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</si>
  <si>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</si>
  <si>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</si>
  <si>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</si>
  <si>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</si>
  <si>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</si>
  <si>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</si>
  <si>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</si>
  <si>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</si>
  <si>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</si>
  <si>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</si>
  <si>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</si>
  <si>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</si>
  <si>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</si>
  <si>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</si>
  <si>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</si>
  <si>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</si>
  <si>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</si>
  <si>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</si>
  <si>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</si>
  <si>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</si>
  <si>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</si>
  <si>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</si>
  <si>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</si>
  <si>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</si>
  <si>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</si>
  <si>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</si>
  <si>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</si>
  <si>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</si>
  <si>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</si>
  <si>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</si>
  <si>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</si>
  <si>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</si>
  <si>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</si>
  <si>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</si>
  <si>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</si>
  <si>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</si>
  <si>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</si>
  <si>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</si>
  <si>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</si>
  <si>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</si>
  <si>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</si>
  <si>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</si>
  <si>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</si>
  <si>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</si>
  <si>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</si>
  <si>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</si>
  <si>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</si>
  <si>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</si>
  <si>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</si>
  <si>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</si>
  <si>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</si>
  <si>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</si>
  <si>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</si>
  <si>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</si>
  <si>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</si>
  <si>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</si>
  <si>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</si>
  <si>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</si>
  <si>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</si>
  <si>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</si>
  <si>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</si>
  <si>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</si>
  <si>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</si>
  <si>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</si>
  <si>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</si>
  <si>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</si>
  <si>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</si>
  <si>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</si>
  <si>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</si>
  <si>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</si>
  <si>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</si>
  <si>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</si>
  <si>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</si>
  <si>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</si>
  <si>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</si>
  <si>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</si>
  <si>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</si>
  <si>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</si>
  <si>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</si>
  <si>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</si>
  <si>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</si>
  <si>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</si>
  <si>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</si>
  <si>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</si>
  <si>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</si>
  <si>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</si>
  <si>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</si>
  <si>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</si>
  <si>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</si>
  <si>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</si>
  <si>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</si>
  <si>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</si>
  <si>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</si>
  <si>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</si>
  <si>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</si>
  <si>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</si>
  <si>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</si>
  <si>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</si>
  <si>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</si>
  <si>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</si>
  <si>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</si>
  <si>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</si>
  <si>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</si>
  <si>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</si>
  <si>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</si>
  <si>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</si>
  <si>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</si>
  <si>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</si>
  <si>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</si>
  <si>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</si>
  <si>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</si>
  <si>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</si>
  <si>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</si>
  <si>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</si>
  <si>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</si>
  <si>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</si>
  <si>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</si>
  <si>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</si>
  <si>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</si>
  <si>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</si>
  <si>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</si>
  <si>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</si>
  <si>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</si>
  <si>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</si>
  <si>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</si>
  <si>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</si>
  <si>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</si>
  <si>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</si>
  <si>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</si>
  <si>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</si>
  <si>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</si>
  <si>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</si>
  <si>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</si>
  <si>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</si>
  <si>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</si>
  <si>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</si>
  <si>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</si>
  <si>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</si>
  <si>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</si>
  <si>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</si>
  <si>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</si>
  <si>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</si>
  <si>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</si>
  <si>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</si>
  <si>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</si>
  <si>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</si>
  <si>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</si>
  <si>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</si>
  <si>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</si>
  <si>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</si>
  <si>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</si>
  <si>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</si>
  <si>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</si>
  <si>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</si>
  <si>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</si>
  <si>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</si>
  <si>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</si>
  <si>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</si>
  <si>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</si>
  <si>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</si>
  <si>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</si>
  <si>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</si>
  <si>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</si>
  <si>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</si>
  <si>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</si>
  <si>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</si>
  <si>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</si>
  <si>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</si>
  <si>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</si>
  <si>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</si>
  <si>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</si>
  <si>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</si>
  <si>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</si>
  <si>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</si>
  <si>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</si>
  <si>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</si>
  <si>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</si>
  <si>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</si>
  <si>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</si>
  <si>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</si>
  <si>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</si>
  <si>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</si>
  <si>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</si>
  <si>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</si>
  <si>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</si>
  <si>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</si>
  <si>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</si>
  <si>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</si>
  <si>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</si>
  <si>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</si>
  <si>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</si>
  <si>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</si>
  <si>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</si>
  <si>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</si>
  <si>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</si>
  <si>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</si>
  <si>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</si>
  <si>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</si>
  <si>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</si>
  <si>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</si>
  <si>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</si>
  <si>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</si>
  <si>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</si>
  <si>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</si>
  <si>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</si>
  <si>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</si>
  <si>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</si>
  <si>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</si>
  <si>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</si>
  <si>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</si>
  <si>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</si>
  <si>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</si>
  <si>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</si>
  <si>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</si>
  <si>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</si>
  <si>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</si>
  <si>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</si>
  <si>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</si>
  <si>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</si>
  <si>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</si>
  <si>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</si>
  <si>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</si>
  <si>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</si>
  <si>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</si>
  <si>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</si>
  <si>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</si>
  <si>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</si>
  <si>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</si>
  <si>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</si>
  <si>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</si>
  <si>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</si>
  <si>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</si>
  <si>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</si>
  <si>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</si>
  <si>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</si>
  <si>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</si>
  <si>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</si>
  <si>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</si>
  <si>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</si>
  <si>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</si>
  <si>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</si>
  <si>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</si>
  <si>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</si>
  <si>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</si>
  <si>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</si>
  <si>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</si>
  <si>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</si>
  <si>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</si>
  <si>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</si>
  <si>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</si>
  <si>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</si>
  <si>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</si>
  <si>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</si>
  <si>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</si>
  <si>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</si>
  <si>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</si>
  <si>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</si>
  <si>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</si>
  <si>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</si>
  <si>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</si>
  <si>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</si>
  <si>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</si>
  <si>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</si>
  <si>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</si>
  <si>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</si>
  <si>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</si>
  <si>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</si>
  <si>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</si>
  <si>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</si>
  <si>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</si>
  <si>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</si>
  <si>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</si>
  <si>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</si>
  <si>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</si>
  <si>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</si>
  <si>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</si>
  <si>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</si>
  <si>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</si>
  <si>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</si>
  <si>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</si>
  <si>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</si>
  <si>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</si>
  <si>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</si>
  <si>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</si>
  <si>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</si>
  <si>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</si>
  <si>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</si>
  <si>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</si>
  <si>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</si>
  <si>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</si>
  <si>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</si>
  <si>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</si>
  <si>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</si>
  <si>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</si>
  <si>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</si>
  <si>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</si>
  <si>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</si>
  <si>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</si>
  <si>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</si>
  <si>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</si>
  <si>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</si>
  <si>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</si>
  <si>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</si>
  <si>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</si>
  <si>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</si>
  <si>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</si>
  <si>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</si>
  <si>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</si>
  <si>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</si>
  <si>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</si>
  <si>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</si>
  <si>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</si>
  <si>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</si>
  <si>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</si>
  <si>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</si>
  <si>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</si>
  <si>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</si>
  <si>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</si>
  <si>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</si>
  <si>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</si>
  <si>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</si>
  <si>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</si>
  <si>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</si>
  <si>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</si>
  <si>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</si>
  <si>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</si>
  <si>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</si>
  <si>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</si>
  <si>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</si>
  <si>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</si>
  <si>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</si>
  <si>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</si>
  <si>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</si>
  <si>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</si>
  <si>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</si>
  <si>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</si>
  <si>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</si>
  <si>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</si>
  <si>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</si>
  <si>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</si>
  <si>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</si>
  <si>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</si>
  <si>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</si>
  <si>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</si>
  <si>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</si>
  <si>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</si>
  <si>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</si>
  <si>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</si>
  <si>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</si>
  <si>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</si>
  <si>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</si>
  <si>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</si>
  <si>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</si>
  <si>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</si>
  <si>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</si>
  <si>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</si>
  <si>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</si>
  <si>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</si>
  <si>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</si>
  <si>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</si>
  <si>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</si>
  <si>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</si>
  <si>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</si>
  <si>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</si>
  <si>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</si>
  <si>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</si>
  <si>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</si>
  <si>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</si>
  <si>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</si>
  <si>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</si>
  <si>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</si>
  <si>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</si>
  <si>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</si>
  <si>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</si>
  <si>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</si>
  <si>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</si>
  <si>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</si>
  <si>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</si>
  <si>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</si>
  <si>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</si>
  <si>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</si>
  <si>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</si>
  <si>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</si>
  <si>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</si>
  <si>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</si>
  <si>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</si>
  <si>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</si>
  <si>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</si>
  <si>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</si>
  <si>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</si>
  <si>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</si>
  <si>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</si>
  <si>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</si>
  <si>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</si>
  <si>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</si>
  <si>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</si>
  <si>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</si>
  <si>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</si>
  <si>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</si>
  <si>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</si>
  <si>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</si>
  <si>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</si>
  <si>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</si>
  <si>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</si>
  <si>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</si>
  <si>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</si>
  <si>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</si>
  <si>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</si>
  <si>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</si>
  <si>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</si>
  <si>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</si>
  <si>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</si>
  <si>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</si>
  <si>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</si>
  <si>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</si>
  <si>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</si>
  <si>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</si>
  <si>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</si>
  <si>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</si>
  <si>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</si>
  <si>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</si>
  <si>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</si>
  <si>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</si>
  <si>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</si>
  <si>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</si>
  <si>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</si>
  <si>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</si>
  <si>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</si>
  <si>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</si>
  <si>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</si>
  <si>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</si>
  <si>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</si>
  <si>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</si>
  <si>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</si>
  <si>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</si>
  <si>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</si>
  <si>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</si>
  <si>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</si>
  <si>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</si>
  <si>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</si>
  <si>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</si>
  <si>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</si>
  <si>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</si>
  <si>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</si>
  <si>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</si>
  <si>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</si>
  <si>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</si>
  <si>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</si>
  <si>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</si>
  <si>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</si>
  <si>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</si>
  <si>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</si>
  <si>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</si>
  <si>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</si>
  <si>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</si>
  <si>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</si>
  <si>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</si>
  <si>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</si>
  <si>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</si>
  <si>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</si>
  <si>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</si>
  <si>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</si>
  <si>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</si>
  <si>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</si>
  <si>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</si>
  <si>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</si>
  <si>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</si>
  <si>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</si>
  <si>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</si>
  <si>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</si>
  <si>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</si>
  <si>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</si>
  <si>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</si>
  <si>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</si>
  <si>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</si>
  <si>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</si>
  <si>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</si>
  <si>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</si>
  <si>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</si>
  <si>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</si>
  <si>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</si>
  <si>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</si>
  <si>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</si>
  <si>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</si>
  <si>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</si>
  <si>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</si>
  <si>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</si>
  <si>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</si>
  <si>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</si>
  <si>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</si>
  <si>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</si>
  <si>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</si>
  <si>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</si>
  <si>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</si>
  <si>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</si>
  <si>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</si>
  <si>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</si>
  <si>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</si>
  <si>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</si>
  <si>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</si>
  <si>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</si>
  <si>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</si>
  <si>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</si>
  <si>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</si>
  <si>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</si>
  <si>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</si>
  <si>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</si>
  <si>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</si>
  <si>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</si>
  <si>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</si>
  <si>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</si>
  <si>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</si>
  <si>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</si>
  <si>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</si>
  <si>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</si>
  <si>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</si>
  <si>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</si>
  <si>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</si>
  <si>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</si>
  <si>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</si>
  <si>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</si>
  <si>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</si>
  <si>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</si>
  <si>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</si>
  <si>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</si>
  <si>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</si>
  <si>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</si>
  <si>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</si>
  <si>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</si>
  <si>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</si>
  <si>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</si>
  <si>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</si>
  <si>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</si>
  <si>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</si>
  <si>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</si>
  <si>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</si>
  <si>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</si>
  <si>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</si>
  <si>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</si>
  <si>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</si>
  <si>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</si>
  <si>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</si>
  <si>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</si>
  <si>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</si>
  <si>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</si>
  <si>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</si>
  <si>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</si>
  <si>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</si>
  <si>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</si>
  <si>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</si>
  <si>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</si>
  <si>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</si>
  <si>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</si>
  <si>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</si>
  <si>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</si>
  <si>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</si>
  <si>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</si>
  <si>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</si>
  <si>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</si>
  <si>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</si>
  <si>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</si>
  <si>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</si>
  <si>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</si>
  <si>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</si>
  <si>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</si>
  <si>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</si>
  <si>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</si>
  <si>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</si>
  <si>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</si>
  <si>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</si>
  <si>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</si>
  <si>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</si>
  <si>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</si>
  <si>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</si>
  <si>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</si>
  <si>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</si>
  <si>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</si>
  <si>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</si>
  <si>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</si>
  <si>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</si>
  <si>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</si>
  <si>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</si>
  <si>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</si>
  <si>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</si>
  <si>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</si>
  <si>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</si>
  <si>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</si>
  <si>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</si>
  <si>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</si>
  <si>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</si>
  <si>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</si>
  <si>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</si>
  <si>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</si>
  <si>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</si>
  <si>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</si>
  <si>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</si>
  <si>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</si>
  <si>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</si>
  <si>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</si>
  <si>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</si>
  <si>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</si>
  <si>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</si>
  <si>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</si>
  <si>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</si>
  <si>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</si>
  <si>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</si>
  <si>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</si>
  <si>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</si>
  <si>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</si>
  <si>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</si>
  <si>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</si>
  <si>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</si>
  <si>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</si>
  <si>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</si>
  <si>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</si>
  <si>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</si>
  <si>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</si>
  <si>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</si>
  <si>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</si>
  <si>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</si>
  <si>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</si>
  <si>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</si>
  <si>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</si>
  <si>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</si>
  <si>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</si>
  <si>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</si>
  <si>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</si>
  <si>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</si>
  <si>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</si>
  <si>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</si>
  <si>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</si>
  <si>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</si>
  <si>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</si>
  <si>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</si>
  <si>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</si>
  <si>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</si>
  <si>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</si>
  <si>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</si>
  <si>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</si>
  <si>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</si>
  <si>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</si>
  <si>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</si>
  <si>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</si>
  <si>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</si>
  <si>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</si>
  <si>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</si>
  <si>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</si>
  <si>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</si>
  <si>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</si>
  <si>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</si>
  <si>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</si>
  <si>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</si>
  <si>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</si>
  <si>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</si>
  <si>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</si>
  <si>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</si>
  <si>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</si>
  <si>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</si>
  <si>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</si>
  <si>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</si>
  <si>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</si>
  <si>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</si>
  <si>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</si>
  <si>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</si>
  <si>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</si>
  <si>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</si>
  <si>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</si>
  <si>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</si>
  <si>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</si>
  <si>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</si>
  <si>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</si>
  <si>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</si>
  <si>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</si>
  <si>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</si>
  <si>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</si>
  <si>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</si>
  <si>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</si>
  <si>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</si>
  <si>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</si>
  <si>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</si>
  <si>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</si>
  <si>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</si>
  <si>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</si>
  <si>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</si>
  <si>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</si>
  <si>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</si>
  <si>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</si>
  <si>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</si>
  <si>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</si>
  <si>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</si>
  <si>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</si>
  <si>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</si>
  <si>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</si>
  <si>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</si>
  <si>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</si>
  <si>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</si>
  <si>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</si>
  <si>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</si>
  <si>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</si>
  <si>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</si>
  <si>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</si>
  <si>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</si>
  <si>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</si>
  <si>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</si>
  <si>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</si>
  <si>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</si>
  <si>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</si>
  <si>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</si>
  <si>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</si>
  <si>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</si>
  <si>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</si>
  <si>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</si>
  <si>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</si>
  <si>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</si>
  <si>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</si>
  <si>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</si>
  <si>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</si>
  <si>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</si>
  <si>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</si>
  <si>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</si>
  <si>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</si>
  <si>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</si>
  <si>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</si>
  <si>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</si>
  <si>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</si>
  <si>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</si>
  <si>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</si>
  <si>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</si>
  <si>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</si>
  <si>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</si>
  <si>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</si>
  <si>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</si>
  <si>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</si>
  <si>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</si>
  <si>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</si>
  <si>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</si>
  <si>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</si>
  <si>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</si>
  <si>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</si>
  <si>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</si>
  <si>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</si>
  <si>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</si>
  <si>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</si>
  <si>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</si>
  <si>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</si>
  <si>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</si>
  <si>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</si>
  <si>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</si>
  <si>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</si>
  <si>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</si>
  <si>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</si>
  <si>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</si>
  <si>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</si>
  <si>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</si>
  <si>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</si>
  <si>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</si>
  <si>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</si>
  <si>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</si>
  <si>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</si>
  <si>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</si>
  <si>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</si>
  <si>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</si>
  <si>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</si>
  <si>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</si>
  <si>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</si>
  <si>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</si>
  <si>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</si>
  <si>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</si>
  <si>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</si>
  <si>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</si>
  <si>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</si>
  <si>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</si>
  <si>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</si>
  <si>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</si>
  <si>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</si>
  <si>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</si>
  <si>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</si>
  <si>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</si>
  <si>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</si>
  <si>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</si>
  <si>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</si>
  <si>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</si>
  <si>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</si>
  <si>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</si>
  <si>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</si>
  <si>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</si>
  <si>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</si>
  <si>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</si>
  <si>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</si>
  <si>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</si>
  <si>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</si>
  <si>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</si>
  <si>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</si>
  <si>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</si>
  <si>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</si>
  <si>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</si>
  <si>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</si>
  <si>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</si>
  <si>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</si>
  <si>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</si>
  <si>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</si>
  <si>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</si>
  <si>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</si>
  <si>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</si>
  <si>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</si>
  <si>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</si>
  <si>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</si>
  <si>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</si>
  <si>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</si>
  <si>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</si>
  <si>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</si>
  <si>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</si>
  <si>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</si>
  <si>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</si>
  <si>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</si>
  <si>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</si>
  <si>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</si>
  <si>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</si>
  <si>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</si>
  <si>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</si>
  <si>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</si>
  <si>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</si>
  <si>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</si>
  <si>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</si>
  <si>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</si>
  <si>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</si>
  <si>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</si>
  <si>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</si>
  <si>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</si>
  <si>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</si>
  <si>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</si>
  <si>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</si>
  <si>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</si>
  <si>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</si>
  <si>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</si>
  <si>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</si>
  <si>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</si>
  <si>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</si>
  <si>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</si>
  <si>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</si>
  <si>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</si>
  <si>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</si>
  <si>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</si>
  <si>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</si>
  <si>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</si>
  <si>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</si>
  <si>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</si>
  <si>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</si>
  <si>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</si>
  <si>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</si>
  <si>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</si>
  <si>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</si>
  <si>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</si>
  <si>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</si>
  <si>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</si>
  <si>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</si>
  <si>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</si>
  <si>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</si>
  <si>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</si>
  <si>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</si>
  <si>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</si>
  <si>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</si>
  <si>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</si>
  <si>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</si>
  <si>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</si>
  <si>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</si>
  <si>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</si>
  <si>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</si>
  <si>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</si>
  <si>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</si>
  <si>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</si>
  <si>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</si>
  <si>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</si>
  <si>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</si>
  <si>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</si>
  <si>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</si>
  <si>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</si>
  <si>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</si>
  <si>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</si>
  <si>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</si>
  <si>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</si>
  <si>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</si>
  <si>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</si>
  <si>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</si>
  <si>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</si>
  <si>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</si>
  <si>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</si>
  <si>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</si>
  <si>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</si>
  <si>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</si>
  <si>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</si>
  <si>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</si>
  <si>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</si>
  <si>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</si>
  <si>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</si>
  <si>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</si>
  <si>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</si>
  <si>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</si>
  <si>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</si>
  <si>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</si>
  <si>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</si>
  <si>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</si>
  <si>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</si>
  <si>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</si>
  <si>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</si>
  <si>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</si>
  <si>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</si>
  <si>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</si>
  <si>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</si>
  <si>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</si>
  <si>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</si>
  <si>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</si>
  <si>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</si>
  <si>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</si>
  <si>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</si>
  <si>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</si>
  <si>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</si>
  <si>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</si>
  <si>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</si>
  <si>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</si>
  <si>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</si>
  <si>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</si>
  <si>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</si>
  <si>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</si>
  <si>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</si>
  <si>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</si>
  <si>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</si>
  <si>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</si>
  <si>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</si>
  <si>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</si>
  <si>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</si>
  <si>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</si>
  <si>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</si>
  <si>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</si>
  <si>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</si>
  <si>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</si>
  <si>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</si>
  <si>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</si>
  <si>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</si>
  <si>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</si>
  <si>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</si>
  <si>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</si>
  <si>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</si>
  <si>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</si>
  <si>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</si>
  <si>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</si>
  <si>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</si>
  <si>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</si>
  <si>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</si>
  <si>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</si>
  <si>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</si>
  <si>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</si>
  <si>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</si>
  <si>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</si>
  <si>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</si>
  <si>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</si>
  <si>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</si>
  <si>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</si>
  <si>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</si>
  <si>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</si>
  <si>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</si>
  <si>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</si>
  <si>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</si>
  <si>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</si>
  <si>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</si>
  <si>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</si>
  <si>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</si>
  <si>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</si>
  <si>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</si>
  <si>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</si>
  <si>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</si>
  <si>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</si>
  <si>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</si>
  <si>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</si>
  <si>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</si>
  <si>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</si>
  <si>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</si>
  <si>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</si>
  <si>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</si>
  <si>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</si>
  <si>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</si>
  <si>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</si>
  <si>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</si>
  <si>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</si>
  <si>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</si>
  <si>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</si>
  <si>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</si>
  <si>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</si>
  <si>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</si>
  <si>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</si>
  <si>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</si>
  <si>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</si>
  <si>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</si>
  <si>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</si>
  <si>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</si>
  <si>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</si>
  <si>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</si>
  <si>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</si>
  <si>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</si>
  <si>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</si>
  <si>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</si>
  <si>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</si>
  <si>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</si>
  <si>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</si>
  <si>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</si>
  <si>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</si>
  <si>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</si>
  <si>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</si>
  <si>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</si>
  <si>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</si>
  <si>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</si>
  <si>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</si>
  <si>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</si>
  <si>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</si>
  <si>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</si>
  <si>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</si>
  <si>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</si>
  <si>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</si>
  <si>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</si>
  <si>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</si>
  <si>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</si>
  <si>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</si>
  <si>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</si>
  <si>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</si>
  <si>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</si>
  <si>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</si>
  <si>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</si>
  <si>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</si>
  <si>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</si>
  <si>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</si>
  <si>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</si>
  <si>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</si>
  <si>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</si>
  <si>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</si>
  <si>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</si>
  <si>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</si>
  <si>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</si>
  <si>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</si>
  <si>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</si>
  <si>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</si>
  <si>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</si>
  <si>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</si>
  <si>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</si>
  <si>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</si>
  <si>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</si>
  <si>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</si>
  <si>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</si>
  <si>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</si>
  <si>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</si>
  <si>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</si>
  <si>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</si>
  <si>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</si>
  <si>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</si>
  <si>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</si>
  <si>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</si>
  <si>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</si>
  <si>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</si>
  <si>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</si>
  <si>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</si>
  <si>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</si>
  <si>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</si>
  <si>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</si>
  <si>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</si>
  <si>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</si>
  <si>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</si>
  <si>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</si>
  <si>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</si>
  <si>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</si>
  <si>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</si>
  <si>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</si>
  <si>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</si>
  <si>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</si>
  <si>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</si>
  <si>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</si>
  <si>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</si>
  <si>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</si>
  <si>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</si>
  <si>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</si>
  <si>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</si>
  <si>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</si>
  <si>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</si>
  <si>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</si>
  <si>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</si>
  <si>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</si>
  <si>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</si>
  <si>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</si>
  <si>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</si>
  <si>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</si>
  <si>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</si>
  <si>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</si>
  <si>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</si>
  <si>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</si>
  <si>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</si>
  <si>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</si>
  <si>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</si>
  <si>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</si>
  <si>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</si>
  <si>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</si>
  <si>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</si>
  <si>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</si>
  <si>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</si>
  <si>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</si>
  <si>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</si>
  <si>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</si>
  <si>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</si>
  <si>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</si>
  <si>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</si>
  <si>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</si>
  <si>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</si>
  <si>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</si>
  <si>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</si>
  <si>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</si>
  <si>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</si>
  <si>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</si>
  <si>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</si>
  <si>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</si>
  <si>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</si>
  <si>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</si>
  <si>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</si>
  <si>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</si>
  <si>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</si>
  <si>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</si>
  <si>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</si>
  <si>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</si>
  <si>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</si>
  <si>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</si>
  <si>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</si>
  <si>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</si>
  <si>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</si>
  <si>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</si>
  <si>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</si>
  <si>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</si>
  <si>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</si>
  <si>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</si>
  <si>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</si>
  <si>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</si>
  <si>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</si>
  <si>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</si>
  <si>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</si>
  <si>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</si>
  <si>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</si>
  <si>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</si>
  <si>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</si>
  <si>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</si>
  <si>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</si>
  <si>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</si>
  <si>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</si>
  <si>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</si>
  <si>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</si>
  <si>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</si>
  <si>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</si>
  <si>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</si>
  <si>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</si>
  <si>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</si>
  <si>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</si>
  <si>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</si>
  <si>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</si>
  <si>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</si>
  <si>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</si>
  <si>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</si>
  <si>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</si>
  <si>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</si>
  <si>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</si>
  <si>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</si>
  <si>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</si>
  <si>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</si>
  <si>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</si>
  <si>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</si>
  <si>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</si>
  <si>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</si>
  <si>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</si>
  <si>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</si>
  <si>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</si>
  <si>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</si>
  <si>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</si>
  <si>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</si>
  <si>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</si>
  <si>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</si>
  <si>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</si>
  <si>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</si>
  <si>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</si>
  <si>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</si>
  <si>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</si>
  <si>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</si>
  <si>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</si>
  <si>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</si>
  <si>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</si>
  <si>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</si>
  <si>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</si>
  <si>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</si>
  <si>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</si>
  <si>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</si>
  <si>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</si>
  <si>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</si>
  <si>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</si>
  <si>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</si>
  <si>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</si>
  <si>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</si>
  <si>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</si>
  <si>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</si>
  <si>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</si>
  <si>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</si>
  <si>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</si>
  <si>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</si>
  <si>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</si>
  <si>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</si>
  <si>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</si>
  <si>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</si>
  <si>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</si>
  <si>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</si>
  <si>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</si>
  <si>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</si>
  <si>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</si>
  <si>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</si>
  <si>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</si>
  <si>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</si>
  <si>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</si>
  <si>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</si>
  <si>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</si>
  <si>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</si>
  <si>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</si>
  <si>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</si>
  <si>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</si>
  <si>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</si>
  <si>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</si>
  <si>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</si>
  <si>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</si>
  <si>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</si>
  <si>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</si>
  <si>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</si>
  <si>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</si>
  <si>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</si>
  <si>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</si>
  <si>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</si>
  <si>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</si>
  <si>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</si>
  <si>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</si>
  <si>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</si>
  <si>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</si>
  <si>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</si>
  <si>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</si>
  <si>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</si>
  <si>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</si>
  <si>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</si>
  <si>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</si>
  <si>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</si>
  <si>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</si>
  <si>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</si>
  <si>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</si>
  <si>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</si>
  <si>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</si>
  <si>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</si>
  <si>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</si>
  <si>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</si>
  <si>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</si>
  <si>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</si>
  <si>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</si>
  <si>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</si>
  <si>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</si>
  <si>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</si>
  <si>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</si>
  <si>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</si>
  <si>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</si>
  <si>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</si>
  <si>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</si>
  <si>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</si>
  <si>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</si>
  <si>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</si>
  <si>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</si>
  <si>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</si>
  <si>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</si>
  <si>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</si>
  <si>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</si>
  <si>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</si>
  <si>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</si>
  <si>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</si>
  <si>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</si>
  <si>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</si>
  <si>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</si>
  <si>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</si>
  <si>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</si>
  <si>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</si>
  <si>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</si>
  <si>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</si>
  <si>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</si>
  <si>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</si>
  <si>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</si>
  <si>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</si>
  <si>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</si>
  <si>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</si>
  <si>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</si>
  <si>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</si>
  <si>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</si>
  <si>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</si>
  <si>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</si>
  <si>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</si>
  <si>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</si>
  <si>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</si>
  <si>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</si>
  <si>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</si>
  <si>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</si>
  <si>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</si>
  <si>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</si>
  <si>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</si>
  <si>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</si>
  <si>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</si>
  <si>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</si>
  <si>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</si>
  <si>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</si>
  <si>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</si>
  <si>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</si>
  <si>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</si>
  <si>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</si>
  <si>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</si>
  <si>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</si>
  <si>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</si>
  <si>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</si>
  <si>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</si>
  <si>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</si>
  <si>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</si>
  <si>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</si>
  <si>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</si>
  <si>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</si>
  <si>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</si>
  <si>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</si>
  <si>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</si>
  <si>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</si>
  <si>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</si>
  <si>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</si>
  <si>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</si>
  <si>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</si>
  <si>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</si>
  <si>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</si>
  <si>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</si>
  <si>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</si>
  <si>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</si>
  <si>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</si>
  <si>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</si>
  <si>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</si>
  <si>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</si>
  <si>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</si>
  <si>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</si>
  <si>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</si>
  <si>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</si>
  <si>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</si>
  <si>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</si>
  <si>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</si>
  <si>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</si>
  <si>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</si>
  <si>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</si>
  <si>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</si>
  <si>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</si>
  <si>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</si>
  <si>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</si>
  <si>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</si>
  <si>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</si>
  <si>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</si>
  <si>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</si>
  <si>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</si>
  <si>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</si>
  <si>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</si>
  <si>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</si>
  <si>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</si>
  <si>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</si>
  <si>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</si>
  <si>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</si>
  <si>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</si>
  <si>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</si>
  <si>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</si>
  <si>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</si>
  <si>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</si>
  <si>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</si>
  <si>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</si>
  <si>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</si>
  <si>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</si>
  <si>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</si>
  <si>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</si>
  <si>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</si>
  <si>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</si>
  <si>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</si>
  <si>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</si>
  <si>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</si>
  <si>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</si>
  <si>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</si>
  <si>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</si>
  <si>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</si>
  <si>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</si>
  <si>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</si>
  <si>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</si>
  <si>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</si>
  <si>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</si>
  <si>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</si>
  <si>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</si>
  <si>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</si>
  <si>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</si>
  <si>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</si>
  <si>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</si>
  <si>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</si>
  <si>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</si>
  <si>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</si>
  <si>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</si>
  <si>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</si>
  <si>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</si>
  <si>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</si>
  <si>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</si>
  <si>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</si>
  <si>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</si>
  <si>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</si>
  <si>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</si>
  <si>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</si>
  <si>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</si>
  <si>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</si>
  <si>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</si>
  <si>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</si>
  <si>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</si>
  <si>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</si>
  <si>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</si>
  <si>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</si>
  <si>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</si>
  <si>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</si>
  <si>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</si>
  <si>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</si>
  <si>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</si>
  <si>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</si>
  <si>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</si>
  <si>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</si>
  <si>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</si>
  <si>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</si>
  <si>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</si>
  <si>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</si>
  <si>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</si>
  <si>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</si>
  <si>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</si>
  <si>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</si>
  <si>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</si>
  <si>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</si>
  <si>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</si>
  <si>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</si>
  <si>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</si>
  <si>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</si>
  <si>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</si>
  <si>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</si>
  <si>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</si>
  <si>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</si>
  <si>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</si>
  <si>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</si>
  <si>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</si>
  <si>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</si>
  <si>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</si>
  <si>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</si>
  <si>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</si>
  <si>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</si>
  <si>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</si>
  <si>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</si>
  <si>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</si>
  <si>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</si>
  <si>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</si>
  <si>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</si>
  <si>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</si>
  <si>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</si>
  <si>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</si>
  <si>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</si>
  <si>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</si>
  <si>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</si>
  <si>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</si>
  <si>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</si>
  <si>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</si>
  <si>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</si>
  <si>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</si>
  <si>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</si>
  <si>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</si>
  <si>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</si>
  <si>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</si>
  <si>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</si>
  <si>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</si>
  <si>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</si>
  <si>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</si>
  <si>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</si>
  <si>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</si>
  <si>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</si>
  <si>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</si>
  <si>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</si>
  <si>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</si>
  <si>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</si>
  <si>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</si>
  <si>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</si>
  <si>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</si>
  <si>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</si>
  <si>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</si>
  <si>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</si>
  <si>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</si>
  <si>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</si>
  <si>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</si>
  <si>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</si>
  <si>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</si>
  <si>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</si>
  <si>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</si>
  <si>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</si>
  <si>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</si>
  <si>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</si>
  <si>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</si>
  <si>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</si>
  <si>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</si>
  <si>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</si>
  <si>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</si>
  <si>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</si>
  <si>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</si>
  <si>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</si>
  <si>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</si>
  <si>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</si>
  <si>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</si>
  <si>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</si>
  <si>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</si>
  <si>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</si>
  <si>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</si>
  <si>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</si>
  <si>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</si>
  <si>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</si>
  <si>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</si>
  <si>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</si>
  <si>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</si>
  <si>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</si>
  <si>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</si>
  <si>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</si>
  <si>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</si>
  <si>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</si>
  <si>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</si>
  <si>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</si>
  <si>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</si>
  <si>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</si>
  <si>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</si>
  <si>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</si>
  <si>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</si>
  <si>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</si>
  <si>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</si>
  <si>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</si>
  <si>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</si>
  <si>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</si>
  <si>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</si>
  <si>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</si>
  <si>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</si>
  <si>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</si>
  <si>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</si>
  <si>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</si>
  <si>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</si>
  <si>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</si>
  <si>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</si>
  <si>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</si>
  <si>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</si>
  <si>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</si>
  <si>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</si>
  <si>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</si>
  <si>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</si>
  <si>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</si>
  <si>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</si>
  <si>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</si>
  <si>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</si>
  <si>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</si>
  <si>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</si>
  <si>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</si>
  <si>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</si>
  <si>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</si>
  <si>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</si>
  <si>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</si>
  <si>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</si>
  <si>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</si>
  <si>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</si>
  <si>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</si>
  <si>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</si>
  <si>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</si>
  <si>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</si>
  <si>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</si>
  <si>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</si>
  <si>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</si>
  <si>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</si>
  <si>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</si>
  <si>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</si>
  <si>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</si>
  <si>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</si>
  <si>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</si>
  <si>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</si>
  <si>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</si>
  <si>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</si>
  <si>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</si>
  <si>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</si>
  <si>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</si>
  <si>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</si>
  <si>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</si>
  <si>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</si>
  <si>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</si>
  <si>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</si>
  <si>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</si>
  <si>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</si>
  <si>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</si>
  <si>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</si>
  <si>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</si>
  <si>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</si>
  <si>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</si>
  <si>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</si>
  <si>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</si>
  <si>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</si>
  <si>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</si>
  <si>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</si>
  <si>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</si>
  <si>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</si>
  <si>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</si>
  <si>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</si>
  <si>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</si>
  <si>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</si>
  <si>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</si>
  <si>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</si>
  <si>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</si>
  <si>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</si>
  <si>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</si>
  <si>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</si>
  <si>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</si>
  <si>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</si>
  <si>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</si>
  <si>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</si>
  <si>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</si>
  <si>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</si>
  <si>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</si>
  <si>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</si>
  <si>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</si>
  <si>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</si>
  <si>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</si>
  <si>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</si>
  <si>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</si>
  <si>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</si>
  <si>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</si>
  <si>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</si>
  <si>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</si>
  <si>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</si>
  <si>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</si>
  <si>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</si>
  <si>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</si>
  <si>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</si>
  <si>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</si>
  <si>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</si>
  <si>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</si>
  <si>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</si>
  <si>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</si>
  <si>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</si>
  <si>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</si>
  <si>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</si>
  <si>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</si>
  <si>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</si>
  <si>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</si>
  <si>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</si>
  <si>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</si>
  <si>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</si>
  <si>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</si>
  <si>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</si>
  <si>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</si>
  <si>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</si>
  <si>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</si>
  <si>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</si>
  <si>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</si>
  <si>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</si>
  <si>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</si>
  <si>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</si>
  <si>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</si>
  <si>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</si>
  <si>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</si>
  <si>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</si>
  <si>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</si>
  <si>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</si>
  <si>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</si>
  <si>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</si>
  <si>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</si>
  <si>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</si>
  <si>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</si>
  <si>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</si>
  <si>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</si>
  <si>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</si>
  <si>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</si>
  <si>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</si>
  <si>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</si>
  <si>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</si>
  <si>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</si>
  <si>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</si>
  <si>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</si>
  <si>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</si>
  <si>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</si>
  <si>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</si>
  <si>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</si>
  <si>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</si>
  <si>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</si>
  <si>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</si>
  <si>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</si>
  <si>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</si>
  <si>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</si>
  <si>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</si>
  <si>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</si>
  <si>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</si>
  <si>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</si>
  <si>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</si>
  <si>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</si>
  <si>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</si>
  <si>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</si>
  <si>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</si>
  <si>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</si>
  <si>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</si>
  <si>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</si>
  <si>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</si>
  <si>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</si>
  <si>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</si>
  <si>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</si>
  <si>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</si>
  <si>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</si>
  <si>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</si>
  <si>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</si>
  <si>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</si>
  <si>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</si>
  <si>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</si>
  <si>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</si>
  <si>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</si>
  <si>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</si>
  <si>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</si>
  <si>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</si>
  <si>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</si>
  <si>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</si>
  <si>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</si>
  <si>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</si>
  <si>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</si>
  <si>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</si>
  <si>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</si>
  <si>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</si>
  <si>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</si>
  <si>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</si>
  <si>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</si>
  <si>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</si>
  <si>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</si>
  <si>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</si>
  <si>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</si>
  <si>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</si>
  <si>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</si>
  <si>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</si>
  <si>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</si>
  <si>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</si>
  <si>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</si>
  <si>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</si>
  <si>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</si>
  <si>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</si>
  <si>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</si>
  <si>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</si>
  <si>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</si>
  <si>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</si>
  <si>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</si>
  <si>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</si>
  <si>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</si>
  <si>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</si>
  <si>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</si>
  <si>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</si>
  <si>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</si>
  <si>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</si>
  <si>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</si>
  <si>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</si>
  <si>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</si>
  <si>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</si>
  <si>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</si>
  <si>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</si>
  <si>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</si>
  <si>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</si>
  <si>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</si>
  <si>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</si>
  <si>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</si>
  <si>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</si>
  <si>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</si>
  <si>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</si>
  <si>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</si>
  <si>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</si>
  <si>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</si>
  <si>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</si>
  <si>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</si>
  <si>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</si>
  <si>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</si>
  <si>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</si>
  <si>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</si>
  <si>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</si>
  <si>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</si>
  <si>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</si>
  <si>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</si>
  <si>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</si>
  <si>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</si>
  <si>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</si>
  <si>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</si>
  <si>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</si>
  <si>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</si>
  <si>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</si>
  <si>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</si>
  <si>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</si>
  <si>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</si>
  <si>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</si>
  <si>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</si>
  <si>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</si>
  <si>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</si>
  <si>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</si>
  <si>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</si>
  <si>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</si>
  <si>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</si>
  <si>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</si>
  <si>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</si>
  <si>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</si>
  <si>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</si>
  <si>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</si>
  <si>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</si>
  <si>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</si>
  <si>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</si>
  <si>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</si>
  <si>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</si>
  <si>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</si>
  <si>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</si>
  <si>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</si>
  <si>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</si>
  <si>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</si>
  <si>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</si>
  <si>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</si>
  <si>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</si>
  <si>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</si>
  <si>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</si>
  <si>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</si>
  <si>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</si>
  <si>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</si>
  <si>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</si>
  <si>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</si>
  <si>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</si>
  <si>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</si>
  <si>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</si>
  <si>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</si>
  <si>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</si>
  <si>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</si>
  <si>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</si>
  <si>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</si>
  <si>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</si>
  <si>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</si>
  <si>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</si>
  <si>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</si>
  <si>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</si>
  <si>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</si>
  <si>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</si>
  <si>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</si>
  <si>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</si>
  <si>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</si>
  <si>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</si>
  <si>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</si>
  <si>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</si>
  <si>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</si>
  <si>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</si>
  <si>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</si>
  <si>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</si>
  <si>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</si>
  <si>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</si>
  <si>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</si>
  <si>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</si>
  <si>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</si>
  <si>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</si>
  <si>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</si>
  <si>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</si>
  <si>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</si>
  <si>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</si>
  <si>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</si>
  <si>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</si>
  <si>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</si>
  <si>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</si>
  <si>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</si>
  <si>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</si>
  <si>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</si>
  <si>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</si>
  <si>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</si>
  <si>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</si>
  <si>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</si>
  <si>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</si>
  <si>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</si>
  <si>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</si>
  <si>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</si>
  <si>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</si>
  <si>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</si>
  <si>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</si>
  <si>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</si>
  <si>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</si>
  <si>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</si>
  <si>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</si>
  <si>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</si>
  <si>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</si>
  <si>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</si>
  <si>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</si>
  <si>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</si>
  <si>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</si>
  <si>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</si>
  <si>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</si>
  <si>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</si>
  <si>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</si>
  <si>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</si>
  <si>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</si>
  <si>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</si>
  <si>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</si>
  <si>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</si>
  <si>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</si>
  <si>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</si>
  <si>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</si>
  <si>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</si>
  <si>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</si>
  <si>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</si>
  <si>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</si>
  <si>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</si>
  <si>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</si>
  <si>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</si>
  <si>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</si>
  <si>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</si>
  <si>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</si>
  <si>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</si>
  <si>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</si>
  <si>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</si>
  <si>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</si>
  <si>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</si>
  <si>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</si>
  <si>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</si>
  <si>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</si>
  <si>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</si>
  <si>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</si>
  <si>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</si>
  <si>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</si>
  <si>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</si>
  <si>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</si>
  <si>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</si>
  <si>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</si>
  <si>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</si>
  <si>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</si>
  <si>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</si>
  <si>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</si>
  <si>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</si>
  <si>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</si>
  <si>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</si>
  <si>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</si>
  <si>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</si>
  <si>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</si>
  <si>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</si>
  <si>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</si>
  <si>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</si>
  <si>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</si>
  <si>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</si>
  <si>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</si>
  <si>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</si>
  <si>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</si>
  <si>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</si>
  <si>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</si>
  <si>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</si>
  <si>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</si>
  <si>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</si>
  <si>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</si>
  <si>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</si>
  <si>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</si>
  <si>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</si>
  <si>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</si>
  <si>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</si>
  <si>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</si>
  <si>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</si>
  <si>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</si>
  <si>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</si>
  <si>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</si>
  <si>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</si>
  <si>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</si>
  <si>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</si>
  <si>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</si>
  <si>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</si>
  <si>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</si>
  <si>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</si>
  <si>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</si>
  <si>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</si>
  <si>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</si>
  <si>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</si>
  <si>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</si>
  <si>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</si>
  <si>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</si>
  <si>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</si>
  <si>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</si>
  <si>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</si>
  <si>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</si>
  <si>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</si>
  <si>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</si>
  <si>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</si>
  <si>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</si>
  <si>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</si>
  <si>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</si>
  <si>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</si>
  <si>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</si>
  <si>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</si>
  <si>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</si>
  <si>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</si>
  <si>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</si>
  <si>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</si>
  <si>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</si>
  <si>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</si>
  <si>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</si>
  <si>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</si>
  <si>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</si>
  <si>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</si>
  <si>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</si>
  <si>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</si>
  <si>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</si>
  <si>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</si>
  <si>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</si>
  <si>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</si>
  <si>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</si>
  <si>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</si>
  <si>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</si>
  <si>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</si>
  <si>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</si>
  <si>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</si>
  <si>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</si>
  <si>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</si>
  <si>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</si>
  <si>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</si>
  <si>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</si>
  <si>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</si>
  <si>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</si>
  <si>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</si>
  <si>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</si>
  <si>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</si>
  <si>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</si>
  <si>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</si>
  <si>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</si>
  <si>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</si>
  <si>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</si>
  <si>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</si>
  <si>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</si>
  <si>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</si>
  <si>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</si>
  <si>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</si>
  <si>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</si>
  <si>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</si>
  <si>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</si>
  <si>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</si>
  <si>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</si>
  <si>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</si>
  <si>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</si>
  <si>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</si>
  <si>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</si>
  <si>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</si>
  <si>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</si>
  <si>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</si>
  <si>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</si>
  <si>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</si>
  <si>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</si>
  <si>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</si>
  <si>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</si>
  <si>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</si>
  <si>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</si>
  <si>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</si>
  <si>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</si>
  <si>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</si>
  <si>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</si>
  <si>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</si>
  <si>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</si>
  <si>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</si>
  <si>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</si>
  <si>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</si>
  <si>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</si>
  <si>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</si>
  <si>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</si>
  <si>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</si>
  <si>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</si>
  <si>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</si>
  <si>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</si>
  <si>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</si>
  <si>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</si>
  <si>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</si>
  <si>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</si>
  <si>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</si>
  <si>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</si>
  <si>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</si>
  <si>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</si>
  <si>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</si>
  <si>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</si>
  <si>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</si>
  <si>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</si>
  <si>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</si>
  <si>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</si>
  <si>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</si>
  <si>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</si>
  <si>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</si>
  <si>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</si>
  <si>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</si>
  <si>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</si>
  <si>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</si>
  <si>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</si>
  <si>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</si>
  <si>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</si>
  <si>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</si>
  <si>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</si>
  <si>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</si>
  <si>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</si>
  <si>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</si>
  <si>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</si>
  <si>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</si>
  <si>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</si>
  <si>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</si>
  <si>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</si>
  <si>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</si>
  <si>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</si>
  <si>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</si>
  <si>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</si>
  <si>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</si>
  <si>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</si>
  <si>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</si>
  <si>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</si>
  <si>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</si>
  <si>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</si>
  <si>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</si>
  <si>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</si>
  <si>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</si>
  <si>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</si>
  <si>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</si>
  <si>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</si>
  <si>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</si>
  <si>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</si>
  <si>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</si>
  <si>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</si>
  <si>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</si>
  <si>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</si>
  <si>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</si>
  <si>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</si>
  <si>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</si>
  <si>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</si>
  <si>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</si>
  <si>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</si>
  <si>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</si>
  <si>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</si>
  <si>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</si>
  <si>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</si>
  <si>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</si>
  <si>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</si>
  <si>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</si>
  <si>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</si>
  <si>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</si>
  <si>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</si>
  <si>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</si>
  <si>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</si>
  <si>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</si>
  <si>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</si>
  <si>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</si>
  <si>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</si>
  <si>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</si>
  <si>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</si>
  <si>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</si>
  <si>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</si>
  <si>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</si>
  <si>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</si>
  <si>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</si>
  <si>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</si>
  <si>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</si>
  <si>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</si>
  <si>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</si>
  <si>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</si>
  <si>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</si>
  <si>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</si>
  <si>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</si>
  <si>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</si>
  <si>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</si>
  <si>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</si>
  <si>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</si>
  <si>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</si>
  <si>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</si>
  <si>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</si>
  <si>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</si>
  <si>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</si>
  <si>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</si>
  <si>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</si>
  <si>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</si>
  <si>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</si>
  <si>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</si>
  <si>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</si>
  <si>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</si>
  <si>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</si>
  <si>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</si>
  <si>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</si>
  <si>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</si>
  <si>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</si>
  <si>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</si>
  <si>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</si>
  <si>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</si>
  <si>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</si>
  <si>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</si>
  <si>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</si>
  <si>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</si>
  <si>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</si>
  <si>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</si>
  <si>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</si>
  <si>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</si>
  <si>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</si>
  <si>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</si>
  <si>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</si>
  <si>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</si>
  <si>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</si>
  <si>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</si>
  <si>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</si>
  <si>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</si>
  <si>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</si>
  <si>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</si>
  <si>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</si>
  <si>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</si>
  <si>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</si>
  <si>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</si>
  <si>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</si>
  <si>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</si>
  <si>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</si>
  <si>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</si>
  <si>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</si>
  <si>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</si>
  <si>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</si>
  <si>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</si>
  <si>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</si>
  <si>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</si>
  <si>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</si>
  <si>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</si>
  <si>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</si>
  <si>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</si>
  <si>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</si>
  <si>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</si>
  <si>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</si>
  <si>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</si>
  <si>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</si>
  <si>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</si>
  <si>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</si>
  <si>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</si>
  <si>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</si>
  <si>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</si>
  <si>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</si>
  <si>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</si>
  <si>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</si>
  <si>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</si>
  <si>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</si>
  <si>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</si>
  <si>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</si>
  <si>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</si>
  <si>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</si>
  <si>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</si>
  <si>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</si>
  <si>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</si>
  <si>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</si>
  <si>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</si>
  <si>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</si>
  <si>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</si>
  <si>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</si>
  <si>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</si>
  <si>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</si>
  <si>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</si>
  <si>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</si>
  <si>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</si>
  <si>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</si>
  <si>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</si>
  <si>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</si>
  <si>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</si>
  <si>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</si>
  <si>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</si>
  <si>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</si>
  <si>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</si>
  <si>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</si>
  <si>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</si>
  <si>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</si>
  <si>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</si>
  <si>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</si>
  <si>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</si>
  <si>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</si>
  <si>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</si>
  <si>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</si>
  <si>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</si>
  <si>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</si>
  <si>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</si>
  <si>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</si>
  <si>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</si>
  <si>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</si>
  <si>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</si>
  <si>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</si>
  <si>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</si>
  <si>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</si>
  <si>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</si>
  <si>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</si>
  <si>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</si>
  <si>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</si>
  <si>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</si>
  <si>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</si>
  <si>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</si>
  <si>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</si>
  <si>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</si>
  <si>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</si>
  <si>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</si>
  <si>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</si>
  <si>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</si>
  <si>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</si>
  <si>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</si>
  <si>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</si>
  <si>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</si>
  <si>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</si>
  <si>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</si>
  <si>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</si>
  <si>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</si>
  <si>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</si>
  <si>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</si>
  <si>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</si>
  <si>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</si>
  <si>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</si>
  <si>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</si>
  <si>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</si>
  <si>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</si>
  <si>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</si>
  <si>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</si>
  <si>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</si>
  <si>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</si>
  <si>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</si>
  <si>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</si>
  <si>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</si>
  <si>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</si>
  <si>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</si>
  <si>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</si>
  <si>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</si>
  <si>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</si>
  <si>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</si>
  <si>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</si>
  <si>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</si>
  <si>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</si>
  <si>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</si>
  <si>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</si>
  <si>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</si>
  <si>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</si>
  <si>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</si>
  <si>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</si>
  <si>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</si>
  <si>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</si>
  <si>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</si>
  <si>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</si>
  <si>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</si>
  <si>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</si>
  <si>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</si>
  <si>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</si>
  <si>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</si>
  <si>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</si>
  <si>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</si>
  <si>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</si>
  <si>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</si>
  <si>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</si>
  <si>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</si>
  <si>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</si>
  <si>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</si>
  <si>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</si>
  <si>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</si>
  <si>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</si>
  <si>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</si>
  <si>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</si>
  <si>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</si>
  <si>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</si>
  <si>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</si>
  <si>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</si>
  <si>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</si>
  <si>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</si>
  <si>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</si>
  <si>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</si>
  <si>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</si>
  <si>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</si>
  <si>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</si>
  <si>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</si>
  <si>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</si>
  <si>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</si>
  <si>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</si>
  <si>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</si>
  <si>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</si>
  <si>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</si>
  <si>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</si>
  <si>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</si>
  <si>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</si>
  <si>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</si>
  <si>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</si>
  <si>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</si>
  <si>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</si>
  <si>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</si>
  <si>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</si>
  <si>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</si>
  <si>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</si>
  <si>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</si>
  <si>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</si>
  <si>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</si>
  <si>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</si>
  <si>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</si>
  <si>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</si>
  <si>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</si>
  <si>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</si>
  <si>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</si>
  <si>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</si>
  <si>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</si>
  <si>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</si>
  <si>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</si>
  <si>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</si>
  <si>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</si>
  <si>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</si>
  <si>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</si>
  <si>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</si>
  <si>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</si>
  <si>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</si>
  <si>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</si>
  <si>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</si>
  <si>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</si>
  <si>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</si>
  <si>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</si>
  <si>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</si>
  <si>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</si>
  <si>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</si>
  <si>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</si>
  <si>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</si>
  <si>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</si>
  <si>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</si>
  <si>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</si>
  <si>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</si>
  <si>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</si>
  <si>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</si>
  <si>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</si>
  <si>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</si>
  <si>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</si>
  <si>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</si>
  <si>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</si>
  <si>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</si>
  <si>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</si>
  <si>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</si>
  <si>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</si>
  <si>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</si>
  <si>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</si>
  <si>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</si>
  <si>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</si>
  <si>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</si>
  <si>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</si>
  <si>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</si>
  <si>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</si>
  <si>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</si>
  <si>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</si>
  <si>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</si>
  <si>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</si>
  <si>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</si>
  <si>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</si>
  <si>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</si>
  <si>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</si>
  <si>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</si>
  <si>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</si>
  <si>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</si>
  <si>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</si>
  <si>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</si>
  <si>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</si>
  <si>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</si>
  <si>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</si>
  <si>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</si>
  <si>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</si>
  <si>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</si>
  <si>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</si>
  <si>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</si>
  <si>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</si>
  <si>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</si>
  <si>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</si>
  <si>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</si>
  <si>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</si>
  <si>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</si>
  <si>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</si>
  <si>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</si>
  <si>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</si>
  <si>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</si>
  <si>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</si>
  <si>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</si>
  <si>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</si>
  <si>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</si>
  <si>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</si>
  <si>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</si>
  <si>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</si>
  <si>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</si>
  <si>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</si>
  <si>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</si>
  <si>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</si>
  <si>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</si>
  <si>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</si>
  <si>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</si>
  <si>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</si>
  <si>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</si>
  <si>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</si>
  <si>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</si>
  <si>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</si>
  <si>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</si>
  <si>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</si>
  <si>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</si>
  <si>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</si>
  <si>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</si>
  <si>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</si>
  <si>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</si>
  <si>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</si>
  <si>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</si>
  <si>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</si>
  <si>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</si>
  <si>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</si>
  <si>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</si>
  <si>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</si>
  <si>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</si>
  <si>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</si>
  <si>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</si>
  <si>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</si>
  <si>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</si>
  <si>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</si>
  <si>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</si>
  <si>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</si>
  <si>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</si>
  <si>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</si>
  <si>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</si>
  <si>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</si>
  <si>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</si>
  <si>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</si>
  <si>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</si>
  <si>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</si>
  <si>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</si>
  <si>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</si>
  <si>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</si>
  <si>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</si>
  <si>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</si>
  <si>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</si>
  <si>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</si>
  <si>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</si>
  <si>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</si>
  <si>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</si>
  <si>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</si>
  <si>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</si>
  <si>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</si>
  <si>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</si>
  <si>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</si>
  <si>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</si>
  <si>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</si>
  <si>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</si>
  <si>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</si>
  <si>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</si>
  <si>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</si>
  <si>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</si>
  <si>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</si>
  <si>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</si>
  <si>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</si>
  <si>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</si>
  <si>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</si>
  <si>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</si>
  <si>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</si>
  <si>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</si>
  <si>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</si>
  <si>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</si>
  <si>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</si>
  <si>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</si>
  <si>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</si>
  <si>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</si>
  <si>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</si>
  <si>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</si>
  <si>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</si>
  <si>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</si>
  <si>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</si>
  <si>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</si>
  <si>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</si>
  <si>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</si>
  <si>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</si>
  <si>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</si>
  <si>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</si>
  <si>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</si>
  <si>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</si>
  <si>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</si>
  <si>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</si>
  <si>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</si>
  <si>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</si>
  <si>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</si>
  <si>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</si>
  <si>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</si>
  <si>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</si>
  <si>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</si>
  <si>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</si>
  <si>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</si>
  <si>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</si>
  <si>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</si>
  <si>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</si>
  <si>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</si>
  <si>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</si>
  <si>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</si>
  <si>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</si>
  <si>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</si>
  <si>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</si>
  <si>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</si>
  <si>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</si>
  <si>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</si>
  <si>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</si>
  <si>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</si>
  <si>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</si>
  <si>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</si>
  <si>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</si>
  <si>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</si>
  <si>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</si>
  <si>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</si>
  <si>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</si>
  <si>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</si>
  <si>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</si>
  <si>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</si>
  <si>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</si>
  <si>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</si>
  <si>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</si>
  <si>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</si>
  <si>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</si>
  <si>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</si>
  <si>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</si>
  <si>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</si>
  <si>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</si>
  <si>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</si>
  <si>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</si>
  <si>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</si>
  <si>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</si>
  <si>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</si>
  <si>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</si>
  <si>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</si>
  <si>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</si>
  <si>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</si>
  <si>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</si>
  <si>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</si>
  <si>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</si>
  <si>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</si>
  <si>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</si>
  <si>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</si>
  <si>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</si>
  <si>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</si>
  <si>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</si>
  <si>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</si>
  <si>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</si>
  <si>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</si>
  <si>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</si>
  <si>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</si>
  <si>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</si>
  <si>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</si>
  <si>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</si>
  <si>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</si>
  <si>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</si>
  <si>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</si>
  <si>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</si>
  <si>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</si>
  <si>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</si>
  <si>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</si>
  <si>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</si>
  <si>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</si>
  <si>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</si>
  <si>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</si>
  <si>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</si>
  <si>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</si>
  <si>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</si>
  <si>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</si>
  <si>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</si>
  <si>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</si>
  <si>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</si>
  <si>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</si>
  <si>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</si>
  <si>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</si>
  <si>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</si>
  <si>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</si>
  <si>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</si>
  <si>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</si>
  <si>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</si>
  <si>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</si>
  <si>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</si>
  <si>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</si>
  <si>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</si>
  <si>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</si>
  <si>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</si>
  <si>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</si>
  <si>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</si>
  <si>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</si>
  <si>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</si>
  <si>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</si>
  <si>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</si>
  <si>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</si>
  <si>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</si>
  <si>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</si>
  <si>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</si>
  <si>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</si>
  <si>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</si>
  <si>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</si>
  <si>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</si>
  <si>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</si>
  <si>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</si>
  <si>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</si>
  <si>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</si>
  <si>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</si>
  <si>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</si>
  <si>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</si>
  <si>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</si>
  <si>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</si>
  <si>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</si>
  <si>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</si>
  <si>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</si>
  <si>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</si>
  <si>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</si>
  <si>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</si>
  <si>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</si>
  <si>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</si>
  <si>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</si>
  <si>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</si>
  <si>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</si>
  <si>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</si>
  <si>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</si>
  <si>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</si>
  <si>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</si>
  <si>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</si>
  <si>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</si>
  <si>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</si>
  <si>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</si>
  <si>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</si>
  <si>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</si>
  <si>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</si>
  <si>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</si>
  <si>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</si>
  <si>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</si>
  <si>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</si>
  <si>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</si>
  <si>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</si>
  <si>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</si>
  <si>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</si>
  <si>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</si>
  <si>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</si>
  <si>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</si>
  <si>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</si>
  <si>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</si>
  <si>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</si>
  <si>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</si>
  <si>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</si>
  <si>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</si>
  <si>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</si>
  <si>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</si>
  <si>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</si>
  <si>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</si>
  <si>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</si>
  <si>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</si>
  <si>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</si>
  <si>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</si>
  <si>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</si>
  <si>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</si>
  <si>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</si>
  <si>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</si>
  <si>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</si>
  <si>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</si>
  <si>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</si>
  <si>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</si>
  <si>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</si>
  <si>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</si>
  <si>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</si>
  <si>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</si>
  <si>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</si>
  <si>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</si>
  <si>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</si>
  <si>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</si>
  <si>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</si>
  <si>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</si>
  <si>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</si>
  <si>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</si>
  <si>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</si>
  <si>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</si>
  <si>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</si>
  <si>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</si>
  <si>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</si>
  <si>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</si>
  <si>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</si>
  <si>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</si>
  <si>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</si>
  <si>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</si>
  <si>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</si>
  <si>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</si>
  <si>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</si>
  <si>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</si>
  <si>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</si>
  <si>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</si>
  <si>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</si>
  <si>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</si>
  <si>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</si>
  <si>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</si>
  <si>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</si>
  <si>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</si>
  <si>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</si>
  <si>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</si>
  <si>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</si>
  <si>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</si>
  <si>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</si>
  <si>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</si>
  <si>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</si>
  <si>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</si>
  <si>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</si>
  <si>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</si>
  <si>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</si>
  <si>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</si>
  <si>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</si>
  <si>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</si>
  <si>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</si>
  <si>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</si>
  <si>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</si>
  <si>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</si>
  <si>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</si>
  <si>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</si>
  <si>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</si>
  <si>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</si>
  <si>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</si>
  <si>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</si>
  <si>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</si>
  <si>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</si>
  <si>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</si>
  <si>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</si>
  <si>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</si>
  <si>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</si>
  <si>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</si>
  <si>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</si>
  <si>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</si>
  <si>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</si>
  <si>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</si>
  <si>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</si>
  <si>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</si>
  <si>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</si>
  <si>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</si>
  <si>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</si>
  <si>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</si>
  <si>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</si>
  <si>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</si>
  <si>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</si>
  <si>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</si>
  <si>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</si>
  <si>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</si>
  <si>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</si>
  <si>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</si>
  <si>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</si>
  <si>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</si>
  <si>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</si>
  <si>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</si>
  <si>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</si>
  <si>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</si>
  <si>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</si>
  <si>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</si>
  <si>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</si>
  <si>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</si>
  <si>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</si>
  <si>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</si>
  <si>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</si>
  <si>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</si>
  <si>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</si>
  <si>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</si>
  <si>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</si>
  <si>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</si>
  <si>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</si>
  <si>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</si>
  <si>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</si>
  <si>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</si>
  <si>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</si>
  <si>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</si>
  <si>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</si>
  <si>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</si>
  <si>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</si>
  <si>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</si>
  <si>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</si>
  <si>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</si>
  <si>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</si>
  <si>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</si>
  <si>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</si>
  <si>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</si>
  <si>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</si>
  <si>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</si>
  <si>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</si>
  <si>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</si>
  <si>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</si>
  <si>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</si>
  <si>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</si>
  <si>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</si>
  <si>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</si>
  <si>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</si>
  <si>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</si>
  <si>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</si>
  <si>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</si>
  <si>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</si>
  <si>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</si>
  <si>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</si>
  <si>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</si>
  <si>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</si>
  <si>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</si>
  <si>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</si>
  <si>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</si>
  <si>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</si>
  <si>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</si>
  <si>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</si>
  <si>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</si>
  <si>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</si>
  <si>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</si>
  <si>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</si>
  <si>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</si>
  <si>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</si>
  <si>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</si>
  <si>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</si>
  <si>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</si>
  <si>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</si>
  <si>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</si>
  <si>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</si>
  <si>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</si>
  <si>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</si>
  <si>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</si>
  <si>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</si>
  <si>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</si>
  <si>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</si>
  <si>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</si>
  <si>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</si>
  <si>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</si>
  <si>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</si>
  <si>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</si>
  <si>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</si>
  <si>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</si>
  <si>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</si>
  <si>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</si>
  <si>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</si>
  <si>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</si>
  <si>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</si>
  <si>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</si>
  <si>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</si>
  <si>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</si>
  <si>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</si>
  <si>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</si>
  <si>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</si>
  <si>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</si>
  <si>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</si>
  <si>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</si>
  <si>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</si>
  <si>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</si>
  <si>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</si>
  <si>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</si>
  <si>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</si>
  <si>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</si>
  <si>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</si>
  <si>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</si>
  <si>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</si>
  <si>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</si>
  <si>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</si>
  <si>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</si>
  <si>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</si>
  <si>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</si>
  <si>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</si>
  <si>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</si>
  <si>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</si>
  <si>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</si>
  <si>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</si>
  <si>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</si>
  <si>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</si>
  <si>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</si>
  <si>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</si>
  <si>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</si>
  <si>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</si>
  <si>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</si>
  <si>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</si>
  <si>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</si>
  <si>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</si>
  <si>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</si>
  <si>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</si>
  <si>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</si>
  <si>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</si>
  <si>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</si>
  <si>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</si>
  <si>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</si>
  <si>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</si>
  <si>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</si>
  <si>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</si>
  <si>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</si>
  <si>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</si>
  <si>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</si>
  <si>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</si>
  <si>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</si>
  <si>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</si>
  <si>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</si>
  <si>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</si>
  <si>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</si>
  <si>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</si>
  <si>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</si>
  <si>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</si>
  <si>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</si>
  <si>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</si>
  <si>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</si>
  <si>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</si>
  <si>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</si>
  <si>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</si>
  <si>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</si>
  <si>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</si>
  <si>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</si>
  <si>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</si>
  <si>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</si>
  <si>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</si>
  <si>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</si>
  <si>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</si>
  <si>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</si>
  <si>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</si>
  <si>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</si>
  <si>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</si>
  <si>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</si>
  <si>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</si>
  <si>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</si>
  <si>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</si>
  <si>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</si>
  <si>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</si>
  <si>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</si>
  <si>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</si>
  <si>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</si>
  <si>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</si>
  <si>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</si>
  <si>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</si>
  <si>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</si>
  <si>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</si>
  <si>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</si>
  <si>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</si>
  <si>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</si>
  <si>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</si>
  <si>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</si>
  <si>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</si>
  <si>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</si>
  <si>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</si>
  <si>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</si>
  <si>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</si>
  <si>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</si>
  <si>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</si>
  <si>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</si>
  <si>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</si>
  <si>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</si>
  <si>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</si>
  <si>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</si>
  <si>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</si>
  <si>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</si>
  <si>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</si>
  <si>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</si>
  <si>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</si>
  <si>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</si>
  <si>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</si>
  <si>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</si>
  <si>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</si>
  <si>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</si>
  <si>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</si>
  <si>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</si>
  <si>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</si>
  <si>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</si>
  <si>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</si>
  <si>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</si>
  <si>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</si>
  <si>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</si>
  <si>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</si>
  <si>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</si>
  <si>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</si>
  <si>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</si>
  <si>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</si>
  <si>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</si>
  <si>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</si>
  <si>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</si>
  <si>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</si>
  <si>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</si>
  <si>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</si>
  <si>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</si>
  <si>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</si>
  <si>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</si>
  <si>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</si>
  <si>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</si>
  <si>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</si>
  <si>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</si>
  <si>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</si>
  <si>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</si>
  <si>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</si>
  <si>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</si>
  <si>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</si>
  <si>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</si>
  <si>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</si>
  <si>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</si>
  <si>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</si>
  <si>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</si>
  <si>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</si>
  <si>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</si>
  <si>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</si>
  <si>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</si>
  <si>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</si>
  <si>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</si>
  <si>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</si>
  <si>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</si>
  <si>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</si>
  <si>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</si>
  <si>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</si>
  <si>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</si>
  <si>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</si>
  <si>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</si>
  <si>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</si>
  <si>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</si>
  <si>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</si>
  <si>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</si>
  <si>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</si>
  <si>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</si>
  <si>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</si>
  <si>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</si>
  <si>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</si>
  <si>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</si>
  <si>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</si>
  <si>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</si>
  <si>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</si>
  <si>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</si>
  <si>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</si>
  <si>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</si>
  <si>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</si>
  <si>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</si>
  <si>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</si>
  <si>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</si>
  <si>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</si>
  <si>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</si>
  <si>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</si>
  <si>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</si>
  <si>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</si>
  <si>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</si>
  <si>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</si>
  <si>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</si>
  <si>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</si>
  <si>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</si>
  <si>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</si>
  <si>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</si>
  <si>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</si>
  <si>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</si>
  <si>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</si>
  <si>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</si>
  <si>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</si>
  <si>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</si>
  <si>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</si>
  <si>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</si>
  <si>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</si>
  <si>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</si>
  <si>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</si>
  <si>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</si>
  <si>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</si>
  <si>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</si>
  <si>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</si>
  <si>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</si>
  <si>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</si>
  <si>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</si>
  <si>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</si>
  <si>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</si>
  <si>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</si>
  <si>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</si>
  <si>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</si>
  <si>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</si>
  <si>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</si>
  <si>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</si>
  <si>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</si>
  <si>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</si>
  <si>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</si>
  <si>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</si>
  <si>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</si>
  <si>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</si>
  <si>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</si>
  <si>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</si>
  <si>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</si>
  <si>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</si>
  <si>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</si>
  <si>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</si>
  <si>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</si>
  <si>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</si>
  <si>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</si>
  <si>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</si>
  <si>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</si>
  <si>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</si>
  <si>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</si>
  <si>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</si>
  <si>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</si>
  <si>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</si>
  <si>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</si>
  <si>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</si>
  <si>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</si>
  <si>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</si>
  <si>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</si>
  <si>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</si>
  <si>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</si>
  <si>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</si>
  <si>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</si>
  <si>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</si>
  <si>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</si>
  <si>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</si>
  <si>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</si>
  <si>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</si>
  <si>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</si>
  <si>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</si>
  <si>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</si>
  <si>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</si>
  <si>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</si>
  <si>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</si>
  <si>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</si>
  <si>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</si>
  <si>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</si>
  <si>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</si>
  <si>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</si>
  <si>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</si>
  <si>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</si>
  <si>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</si>
  <si>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</si>
  <si>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</si>
  <si>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</si>
  <si>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</si>
  <si>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</si>
  <si>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</si>
  <si>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</si>
  <si>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</si>
  <si>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</si>
  <si>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</si>
  <si>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</si>
  <si>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</si>
  <si>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</si>
  <si>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</si>
  <si>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</si>
  <si>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</si>
  <si>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</si>
  <si>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</si>
  <si>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</si>
  <si>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</si>
  <si>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</si>
  <si>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</si>
  <si>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</si>
  <si>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</si>
  <si>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</si>
  <si>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</si>
  <si>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</si>
  <si>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</si>
  <si>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</si>
  <si>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</si>
  <si>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</si>
  <si>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</si>
  <si>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</si>
  <si>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</si>
  <si>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</si>
  <si>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</si>
  <si>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</si>
  <si>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</si>
  <si>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</si>
  <si>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</si>
  <si>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</si>
  <si>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</si>
  <si>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</si>
  <si>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</si>
  <si>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</si>
  <si>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</si>
  <si>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</si>
  <si>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</si>
  <si>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</si>
  <si>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</si>
  <si>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</si>
  <si>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</si>
  <si>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</si>
  <si>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</si>
  <si>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</si>
  <si>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</si>
  <si>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</si>
  <si>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</si>
  <si>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</si>
  <si>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</si>
  <si>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</si>
  <si>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</si>
  <si>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</si>
  <si>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</si>
  <si>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</si>
  <si>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</si>
  <si>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</si>
  <si>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</si>
  <si>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</si>
  <si>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</si>
  <si>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</si>
  <si>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</si>
  <si>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</si>
  <si>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</si>
  <si>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</si>
  <si>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</si>
  <si>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</si>
  <si>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</si>
  <si>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</si>
  <si>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</si>
  <si>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</si>
  <si>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</si>
  <si>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</si>
  <si>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</si>
  <si>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</si>
  <si>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</si>
  <si>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</si>
  <si>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</si>
  <si>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</si>
  <si>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</si>
  <si>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</si>
  <si>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</si>
  <si>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</si>
  <si>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</si>
  <si>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</si>
  <si>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</si>
  <si>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</si>
  <si>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</si>
  <si>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</si>
  <si>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</si>
  <si>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</si>
  <si>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</si>
  <si>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</si>
  <si>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</si>
  <si>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</si>
  <si>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</si>
  <si>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</si>
  <si>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</si>
  <si>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</si>
  <si>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</si>
  <si>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</si>
  <si>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</si>
  <si>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</si>
  <si>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</si>
  <si>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</si>
  <si>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</si>
  <si>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</si>
  <si>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</si>
  <si>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</si>
  <si>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</si>
  <si>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</si>
  <si>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</si>
  <si>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</si>
  <si>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</si>
  <si>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</si>
  <si>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</si>
  <si>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</si>
  <si>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</si>
  <si>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</si>
  <si>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</si>
  <si>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</si>
  <si>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</si>
  <si>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</si>
  <si>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</si>
  <si>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</si>
  <si>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</si>
  <si>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</si>
  <si>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</si>
  <si>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</si>
  <si>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</si>
  <si>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</si>
  <si>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</si>
  <si>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</si>
  <si>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</si>
  <si>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</si>
  <si>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</si>
  <si>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</si>
  <si>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</si>
  <si>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</si>
  <si>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</si>
  <si>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</si>
  <si>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</si>
  <si>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</si>
  <si>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</si>
  <si>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</si>
  <si>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</si>
  <si>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</si>
  <si>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</si>
  <si>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</si>
  <si>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</si>
  <si>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</si>
  <si>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</si>
  <si>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</si>
  <si>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</si>
  <si>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</si>
  <si>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</si>
  <si>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</si>
  <si>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</si>
  <si>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</si>
  <si>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</si>
  <si>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</si>
  <si>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</si>
  <si>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</si>
  <si>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</si>
  <si>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</si>
  <si>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</si>
  <si>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</si>
  <si>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</si>
  <si>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</si>
  <si>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</si>
  <si>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</si>
  <si>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</si>
  <si>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</si>
  <si>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</si>
  <si>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</si>
  <si>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</si>
  <si>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</si>
  <si>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</si>
  <si>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</si>
  <si>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</si>
  <si>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</si>
  <si>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</si>
  <si>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</si>
  <si>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</si>
  <si>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</si>
  <si>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</si>
  <si>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</si>
  <si>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</si>
  <si>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</si>
  <si>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</si>
  <si>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</si>
  <si>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</si>
  <si>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</si>
  <si>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</si>
  <si>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</si>
  <si>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</si>
  <si>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</si>
  <si>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</si>
  <si>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</si>
  <si>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</si>
  <si>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</si>
  <si>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</si>
  <si>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</si>
  <si>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</si>
  <si>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</si>
  <si>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</si>
  <si>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</si>
  <si>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</si>
  <si>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</si>
  <si>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</si>
  <si>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</si>
  <si>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</si>
  <si>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</si>
  <si>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</si>
  <si>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</si>
  <si>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</si>
  <si>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</si>
  <si>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</si>
  <si>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</si>
  <si>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</si>
  <si>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</si>
  <si>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</si>
  <si>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</si>
  <si>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</si>
  <si>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</si>
  <si>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</si>
  <si>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</si>
  <si>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</si>
  <si>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</si>
  <si>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</si>
  <si>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</si>
  <si>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</si>
  <si>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</si>
  <si>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</si>
  <si>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</si>
  <si>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</si>
  <si>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</si>
  <si>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</si>
  <si>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</si>
  <si>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</si>
  <si>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</si>
  <si>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</si>
  <si>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</si>
  <si>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</si>
  <si>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</si>
  <si>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</si>
  <si>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</si>
  <si>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</si>
  <si>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</si>
  <si>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</si>
  <si>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</si>
  <si>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</si>
  <si>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</si>
  <si>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</si>
  <si>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</si>
  <si>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</si>
  <si>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</si>
  <si>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</si>
  <si>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</si>
  <si>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</si>
  <si>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</si>
  <si>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</si>
  <si>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</si>
  <si>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</si>
  <si>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</si>
  <si>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</si>
  <si>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</si>
  <si>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</si>
  <si>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</si>
  <si>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</si>
  <si>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</si>
  <si>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</si>
  <si>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</si>
  <si>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</si>
  <si>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</si>
  <si>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</si>
  <si>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</si>
  <si>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</si>
  <si>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</si>
  <si>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</si>
  <si>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</si>
  <si>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</si>
  <si>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</si>
  <si>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</si>
  <si>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</si>
  <si>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</si>
  <si>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</si>
  <si>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</si>
  <si>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</si>
  <si>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</si>
  <si>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</si>
  <si>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</si>
  <si>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</si>
  <si>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</si>
  <si>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</si>
  <si>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</si>
  <si>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</si>
  <si>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</si>
  <si>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</si>
  <si>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</si>
  <si>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</si>
  <si>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</si>
  <si>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</si>
  <si>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</si>
  <si>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</si>
  <si>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</si>
  <si>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</si>
  <si>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</si>
  <si>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</si>
  <si>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</si>
  <si>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</si>
  <si>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</si>
  <si>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</si>
  <si>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</si>
  <si>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</si>
  <si>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</si>
  <si>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</si>
  <si>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</si>
  <si>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</si>
  <si>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</si>
  <si>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</si>
  <si>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</si>
  <si>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</si>
  <si>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</si>
  <si>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</si>
  <si>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</si>
  <si>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</si>
  <si>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</si>
  <si>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</si>
  <si>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</si>
  <si>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</si>
  <si>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</si>
  <si>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</si>
  <si>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</si>
  <si>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</si>
  <si>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</si>
  <si>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</si>
  <si>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</si>
  <si>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</si>
  <si>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</si>
  <si>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</si>
  <si>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</si>
  <si>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</si>
  <si>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</si>
  <si>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</si>
  <si>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</si>
  <si>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</si>
  <si>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</si>
  <si>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</si>
  <si>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</si>
  <si>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</si>
  <si>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</si>
  <si>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</si>
  <si>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</si>
  <si>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</si>
  <si>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</si>
  <si>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</si>
  <si>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</si>
  <si>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</si>
  <si>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</si>
  <si>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</si>
  <si>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</si>
  <si>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</si>
  <si>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</si>
  <si>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</si>
  <si>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</si>
  <si>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</si>
  <si>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</si>
  <si>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</si>
  <si>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</si>
  <si>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</si>
  <si>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</si>
  <si>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</si>
  <si>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</si>
  <si>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</si>
  <si>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</si>
  <si>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</si>
  <si>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</si>
  <si>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</si>
  <si>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</si>
  <si>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</si>
  <si>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</si>
  <si>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</si>
  <si>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</si>
  <si>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</si>
  <si>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</si>
  <si>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</si>
  <si>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</si>
  <si>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</si>
  <si>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</si>
  <si>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</si>
  <si>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</si>
  <si>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</si>
  <si>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</si>
  <si>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</si>
  <si>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</si>
  <si>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</si>
  <si>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</si>
  <si>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</si>
  <si>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</si>
  <si>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</si>
  <si>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</si>
  <si>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</si>
  <si>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</si>
  <si>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</si>
  <si>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</si>
  <si>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</si>
  <si>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</si>
  <si>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</si>
  <si>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</si>
  <si>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</si>
  <si>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</si>
  <si>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</si>
  <si>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</si>
  <si>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</si>
  <si>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</si>
  <si>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</si>
  <si>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</si>
  <si>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</si>
  <si>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</si>
  <si>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</si>
  <si>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</si>
  <si>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</si>
  <si>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</si>
  <si>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</si>
  <si>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</si>
  <si>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</si>
  <si>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</si>
  <si>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</si>
  <si>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</si>
  <si>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</si>
  <si>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</si>
  <si>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</si>
  <si>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</si>
  <si>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</si>
  <si>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</si>
  <si>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</si>
  <si>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</si>
  <si>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</si>
  <si>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</si>
  <si>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</si>
  <si>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</si>
  <si>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</si>
  <si>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</si>
  <si>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</si>
  <si>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</si>
  <si>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</si>
  <si>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</si>
  <si>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</si>
  <si>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</si>
  <si>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</si>
  <si>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</si>
  <si>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</si>
  <si>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</si>
  <si>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</si>
  <si>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</si>
  <si>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</si>
  <si>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</si>
  <si>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</si>
  <si>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</si>
  <si>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</si>
  <si>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</si>
  <si>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</si>
  <si>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</si>
  <si>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</si>
  <si>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</si>
  <si>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</si>
  <si>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</si>
  <si>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</si>
  <si>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</si>
  <si>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</si>
  <si>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</si>
  <si>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</si>
  <si>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</si>
  <si>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</si>
  <si>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</si>
  <si>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</si>
  <si>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</si>
  <si>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</si>
  <si>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</si>
  <si>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</si>
  <si>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</si>
  <si>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</si>
  <si>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</si>
  <si>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</si>
  <si>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</si>
  <si>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</si>
  <si>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</si>
  <si>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</si>
  <si>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</si>
  <si>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</si>
  <si>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</si>
  <si>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</si>
  <si>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</si>
  <si>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</si>
  <si>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</si>
  <si>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</si>
  <si>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</si>
  <si>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</si>
  <si>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</si>
  <si>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</si>
  <si>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</si>
  <si>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</si>
  <si>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</si>
  <si>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</si>
  <si>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</si>
  <si>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</si>
  <si>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</si>
  <si>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</si>
  <si>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</si>
  <si>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</si>
  <si>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</si>
  <si>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</si>
  <si>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</si>
  <si>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</si>
  <si>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</si>
  <si>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</si>
  <si>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</si>
  <si>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</si>
  <si>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</si>
  <si>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</si>
  <si>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</si>
  <si>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</si>
  <si>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</si>
  <si>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</si>
  <si>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</si>
  <si>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</si>
  <si>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</si>
  <si>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</si>
  <si>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</si>
  <si>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</si>
  <si>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</si>
  <si>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</si>
  <si>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</si>
  <si>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</si>
  <si>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</si>
  <si>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</si>
  <si>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</si>
  <si>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</si>
  <si>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</si>
  <si>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</si>
  <si>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</si>
  <si>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</si>
  <si>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</si>
  <si>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</si>
  <si>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</si>
  <si>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</si>
  <si>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</si>
  <si>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</si>
  <si>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</si>
  <si>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</si>
  <si>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</si>
  <si>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</si>
  <si>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</si>
  <si>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</si>
  <si>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</si>
  <si>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</si>
  <si>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</si>
  <si>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</si>
  <si>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</si>
  <si>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</si>
  <si>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</si>
  <si>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</si>
  <si>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</si>
  <si>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</si>
  <si>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</si>
  <si>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</si>
  <si>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</si>
  <si>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</si>
  <si>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</si>
  <si>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</si>
  <si>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</si>
  <si>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</si>
  <si>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</si>
  <si>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</si>
  <si>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</si>
  <si>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</si>
  <si>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</si>
  <si>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</si>
  <si>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</si>
  <si>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</si>
  <si>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</si>
  <si>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</si>
  <si>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</si>
  <si>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</si>
  <si>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</si>
  <si>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</si>
  <si>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</si>
  <si>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</si>
  <si>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</si>
  <si>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</si>
  <si>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</si>
  <si>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</si>
  <si>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</si>
  <si>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</si>
  <si>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</si>
  <si>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</si>
  <si>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</si>
  <si>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</si>
  <si>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</si>
  <si>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</si>
  <si>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</si>
  <si>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</si>
  <si>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</si>
  <si>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</si>
  <si>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</si>
  <si>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</si>
  <si>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</si>
  <si>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</si>
  <si>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</si>
  <si>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</si>
  <si>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</si>
  <si>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</si>
  <si>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</si>
  <si>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</si>
  <si>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</si>
  <si>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</si>
  <si>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</si>
  <si>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</si>
  <si>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</si>
  <si>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</si>
  <si>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</si>
  <si>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</si>
  <si>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</si>
  <si>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</si>
  <si>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</si>
  <si>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</si>
  <si>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</si>
  <si>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</si>
  <si>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</si>
  <si>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</si>
  <si>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</si>
  <si>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</si>
  <si>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</si>
  <si>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</si>
  <si>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</si>
  <si>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</si>
  <si>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</si>
  <si>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</si>
  <si>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</si>
  <si>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</si>
  <si>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</si>
  <si>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</si>
  <si>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</si>
  <si>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</si>
  <si>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</si>
  <si>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</si>
  <si>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</si>
  <si>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</si>
  <si>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</si>
  <si>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</si>
  <si>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</si>
  <si>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</si>
  <si>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</si>
  <si>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</si>
  <si>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</si>
  <si>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</si>
  <si>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</si>
  <si>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</si>
  <si>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</si>
  <si>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</si>
  <si>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</si>
  <si>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</si>
  <si>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</si>
  <si>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</si>
  <si>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</si>
  <si>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</si>
  <si>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</si>
  <si>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</si>
  <si>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</si>
  <si>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</si>
  <si>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</si>
  <si>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</si>
  <si>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</si>
  <si>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</si>
  <si>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</si>
  <si>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</si>
  <si>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</si>
  <si>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</si>
  <si>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</si>
  <si>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</si>
  <si>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</si>
  <si>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</si>
  <si>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</si>
  <si>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</si>
  <si>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</si>
  <si>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</si>
  <si>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</si>
  <si>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</si>
  <si>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</si>
  <si>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</si>
  <si>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</si>
  <si>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</si>
  <si>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</si>
  <si>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</si>
  <si>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</si>
  <si>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</si>
  <si>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</si>
  <si>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</si>
  <si>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</si>
  <si>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</si>
  <si>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</si>
  <si>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</si>
  <si>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</si>
  <si>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</si>
  <si>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</si>
  <si>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</si>
  <si>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</si>
  <si>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</si>
  <si>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</si>
  <si>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</si>
  <si>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</si>
  <si>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</si>
  <si>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</si>
  <si>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</si>
  <si>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</si>
  <si>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</si>
  <si>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</si>
  <si>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</si>
  <si>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</si>
  <si>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</si>
  <si>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</si>
  <si>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</si>
  <si>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</si>
  <si>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</si>
  <si>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</si>
  <si>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</si>
  <si>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</si>
  <si>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</si>
  <si>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</si>
  <si>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</si>
  <si>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</si>
  <si>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</si>
  <si>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</si>
  <si>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</si>
  <si>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</si>
  <si>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</si>
  <si>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</si>
  <si>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</si>
  <si>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</si>
  <si>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</si>
  <si>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</si>
  <si>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</si>
  <si>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</si>
  <si>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</si>
  <si>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</si>
  <si>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</si>
  <si>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</si>
  <si>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</si>
  <si>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</si>
  <si>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</si>
  <si>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</si>
  <si>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</si>
  <si>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</si>
  <si>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</si>
  <si>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</si>
  <si>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</si>
  <si>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</si>
  <si>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</si>
  <si>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</si>
  <si>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</si>
  <si>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</si>
  <si>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</si>
  <si>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</si>
  <si>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</si>
  <si>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</si>
  <si>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</si>
  <si>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</si>
  <si>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</si>
  <si>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</si>
  <si>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</si>
  <si>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</si>
  <si>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</si>
  <si>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</si>
  <si>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</si>
  <si>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</si>
  <si>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</si>
  <si>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</si>
  <si>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</si>
  <si>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</si>
  <si>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</si>
  <si>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</si>
  <si>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</si>
  <si>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</si>
  <si>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</si>
  <si>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</si>
  <si>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</si>
  <si>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</si>
  <si>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</si>
  <si>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</si>
  <si>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</si>
  <si>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</si>
  <si>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</si>
  <si>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</si>
  <si>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</si>
  <si>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</si>
  <si>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</si>
  <si>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</si>
  <si>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</si>
  <si>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</si>
  <si>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</si>
  <si>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</si>
  <si>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</si>
  <si>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</si>
  <si>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</si>
  <si>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</si>
  <si>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</si>
  <si>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</si>
  <si>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</si>
  <si>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</si>
  <si>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</si>
  <si>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</si>
  <si>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</si>
  <si>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</si>
  <si>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</si>
  <si>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</si>
  <si>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</si>
  <si>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</si>
  <si>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</si>
  <si>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</si>
  <si>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</si>
  <si>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</si>
  <si>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</si>
  <si>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</si>
  <si>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</si>
  <si>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</si>
  <si>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</si>
  <si>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</si>
  <si>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</si>
  <si>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</si>
  <si>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</si>
  <si>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</si>
  <si>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</si>
  <si>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</si>
  <si>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</si>
  <si>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</si>
  <si>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</si>
  <si>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</si>
  <si>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</si>
  <si>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</si>
  <si>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</si>
  <si>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</si>
  <si>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</si>
  <si>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</si>
  <si>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</si>
  <si>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</si>
  <si>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</si>
  <si>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</si>
  <si>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</si>
  <si>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</si>
  <si>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</si>
  <si>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</si>
  <si>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</si>
  <si>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</si>
  <si>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</si>
  <si>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</si>
  <si>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</si>
  <si>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</si>
  <si>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</si>
  <si>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</si>
  <si>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</si>
  <si>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</si>
  <si>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</si>
  <si>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</si>
  <si>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</si>
  <si>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</si>
  <si>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</si>
  <si>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</si>
  <si>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</si>
  <si>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</si>
  <si>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</si>
  <si>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</si>
  <si>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</si>
  <si>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</si>
  <si>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</si>
  <si>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</si>
  <si>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</si>
  <si>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</si>
  <si>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</si>
  <si>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</si>
  <si>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</si>
  <si>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</si>
  <si>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</si>
  <si>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</si>
  <si>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</si>
  <si>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</si>
  <si>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</si>
  <si>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</si>
  <si>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</si>
  <si>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</si>
  <si>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</si>
  <si>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</si>
  <si>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</si>
  <si>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</si>
  <si>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</si>
  <si>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</si>
  <si>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</si>
  <si>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</si>
  <si>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</si>
  <si>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</si>
  <si>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</si>
  <si>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</si>
  <si>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</si>
  <si>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</si>
  <si>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</si>
  <si>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</si>
  <si>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</si>
  <si>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</si>
  <si>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</si>
  <si>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</si>
  <si>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</si>
  <si>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</si>
  <si>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</si>
  <si>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</si>
  <si>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</si>
  <si>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</si>
  <si>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</si>
  <si>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</si>
  <si>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</si>
  <si>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</si>
  <si>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</si>
  <si>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</si>
  <si>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</si>
  <si>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</si>
  <si>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</si>
  <si>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</si>
  <si>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</si>
  <si>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</si>
  <si>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</si>
  <si>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</si>
  <si>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</si>
  <si>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</si>
  <si>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</si>
  <si>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</si>
  <si>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</si>
  <si>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</si>
  <si>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</si>
  <si>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</si>
  <si>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</si>
  <si>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</si>
  <si>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</si>
  <si>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</si>
  <si>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</si>
  <si>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</si>
  <si>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</si>
  <si>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</si>
  <si>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</si>
  <si>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</si>
  <si>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</si>
  <si>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</si>
  <si>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</si>
  <si>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</si>
  <si>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</si>
  <si>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</si>
  <si>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</si>
  <si>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</si>
  <si>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</si>
  <si>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</si>
  <si>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</si>
  <si>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</si>
  <si>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</si>
  <si>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</si>
  <si>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</si>
  <si>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</si>
  <si>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</si>
  <si>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</si>
  <si>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</si>
  <si>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</si>
  <si>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</si>
  <si>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</si>
  <si>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</si>
  <si>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</si>
  <si>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</si>
  <si>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</si>
  <si>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</si>
  <si>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</si>
  <si>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</si>
  <si>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</si>
  <si>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</si>
  <si>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</si>
  <si>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</si>
  <si>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</si>
  <si>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</si>
  <si>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</si>
  <si>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</si>
  <si>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</si>
  <si>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</si>
  <si>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</si>
  <si>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</si>
  <si>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</si>
  <si>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</si>
  <si>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</si>
  <si>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</si>
  <si>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</si>
  <si>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</si>
  <si>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</si>
  <si>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</si>
  <si>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</si>
  <si>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</si>
  <si>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</si>
  <si>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</si>
  <si>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</si>
  <si>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</si>
  <si>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</si>
  <si>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</si>
  <si>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</si>
  <si>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</si>
  <si>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</si>
  <si>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</si>
  <si>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</si>
  <si>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</si>
  <si>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</si>
  <si>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</si>
  <si>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</si>
  <si>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</si>
  <si>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</si>
  <si>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</si>
  <si>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</si>
  <si>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</si>
  <si>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</si>
  <si>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</si>
  <si>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</si>
  <si>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</si>
  <si>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</si>
  <si>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</si>
  <si>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</si>
  <si>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</si>
  <si>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</si>
  <si>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</si>
  <si>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</si>
  <si>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</si>
  <si>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</si>
  <si>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</si>
  <si>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</si>
  <si>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</si>
  <si>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</si>
  <si>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</si>
  <si>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</si>
  <si>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</si>
  <si>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</si>
  <si>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</si>
  <si>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</si>
  <si>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</si>
  <si>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</si>
  <si>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</si>
  <si>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</si>
  <si>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</si>
  <si>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</si>
  <si>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</si>
  <si>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</si>
  <si>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</si>
  <si>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</si>
  <si>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</si>
  <si>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</si>
  <si>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</si>
  <si>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</si>
  <si>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</si>
  <si>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</si>
  <si>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</si>
  <si>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</si>
  <si>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</si>
  <si>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</si>
  <si>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</si>
  <si>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</si>
  <si>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</si>
  <si>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</si>
  <si>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</si>
  <si>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</si>
  <si>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</si>
  <si>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</si>
  <si>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</si>
  <si>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</si>
  <si>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</si>
  <si>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</si>
  <si>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</si>
  <si>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</si>
  <si>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</si>
  <si>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</si>
  <si>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</si>
  <si>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</si>
  <si>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</si>
  <si>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</si>
  <si>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</si>
  <si>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</si>
  <si>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</si>
  <si>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</si>
  <si>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</si>
  <si>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</si>
  <si>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</si>
  <si>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</si>
  <si>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</si>
  <si>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</si>
  <si>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</si>
  <si>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</si>
  <si>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</si>
  <si>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</si>
  <si>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</si>
  <si>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</si>
  <si>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</si>
  <si>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</si>
  <si>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</si>
  <si>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</si>
  <si>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</si>
  <si>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</si>
  <si>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</si>
  <si>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</si>
  <si>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</si>
  <si>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</si>
  <si>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</si>
  <si>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</si>
  <si>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</si>
  <si>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</si>
  <si>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</si>
  <si>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</si>
  <si>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</si>
  <si>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</si>
  <si>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</si>
  <si>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</si>
  <si>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</si>
  <si>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</si>
  <si>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</si>
  <si>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</si>
  <si>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</si>
  <si>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</si>
  <si>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</si>
  <si>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</si>
  <si>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</si>
  <si>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</si>
  <si>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</si>
  <si>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</si>
  <si>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</si>
  <si>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</si>
  <si>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</si>
  <si>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</si>
  <si>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</si>
  <si>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</si>
  <si>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</si>
  <si>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</si>
  <si>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</si>
  <si>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</si>
  <si>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</si>
  <si>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</si>
  <si>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</si>
  <si>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</si>
  <si>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</si>
  <si>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</si>
  <si>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</si>
  <si>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</si>
  <si>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</si>
  <si>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</si>
  <si>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</si>
  <si>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</si>
  <si>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</si>
  <si>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</si>
  <si>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</si>
  <si>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</si>
  <si>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</si>
  <si>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</si>
  <si>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</si>
  <si>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</si>
  <si>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</si>
  <si>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</si>
  <si>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</si>
  <si>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</si>
  <si>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</si>
  <si>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</si>
  <si>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</si>
  <si>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</si>
  <si>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</si>
  <si>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</si>
  <si>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</si>
  <si>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</si>
  <si>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</si>
  <si>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</si>
  <si>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</si>
  <si>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</si>
  <si>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</si>
  <si>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</si>
  <si>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</si>
  <si>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</si>
  <si>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</si>
  <si>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</si>
  <si>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</si>
  <si>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</si>
  <si>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</si>
  <si>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</si>
  <si>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</si>
  <si>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</si>
  <si>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</si>
  <si>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</si>
  <si>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</si>
  <si>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</si>
  <si>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</si>
  <si>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</si>
  <si>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</si>
  <si>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</si>
  <si>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</si>
  <si>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</si>
  <si>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</si>
  <si>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</si>
  <si>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</si>
  <si>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</si>
  <si>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</si>
  <si>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</si>
  <si>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</si>
  <si>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</si>
  <si>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</si>
  <si>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</si>
  <si>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</si>
  <si>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</si>
  <si>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</si>
  <si>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</si>
  <si>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</si>
  <si>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</si>
  <si>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</si>
  <si>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</si>
  <si>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</si>
  <si>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</si>
  <si>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</si>
  <si>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</si>
  <si>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</si>
  <si>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</si>
  <si>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</si>
  <si>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</si>
  <si>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</si>
  <si>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</si>
  <si>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</si>
  <si>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</si>
  <si>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</si>
  <si>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</si>
  <si>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</si>
  <si>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</si>
  <si>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</si>
  <si>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</si>
  <si>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</si>
  <si>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</si>
  <si>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</si>
  <si>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</si>
  <si>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</si>
  <si>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</si>
  <si>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</si>
  <si>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</si>
  <si>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</si>
  <si>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</si>
  <si>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</si>
  <si>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</si>
  <si>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</si>
  <si>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</si>
  <si>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</si>
  <si>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</si>
  <si>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</si>
  <si>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</si>
  <si>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</si>
  <si>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</si>
  <si>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</si>
  <si>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</si>
  <si>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</si>
  <si>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</si>
  <si>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</si>
  <si>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</si>
  <si>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</si>
  <si>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</si>
  <si>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</si>
  <si>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</si>
  <si>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</si>
  <si>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</si>
  <si>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</si>
  <si>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</si>
  <si>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</si>
  <si>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</si>
  <si>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</si>
  <si>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</si>
  <si>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</si>
  <si>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</si>
  <si>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</si>
  <si>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</si>
  <si>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</si>
  <si>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</si>
  <si>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</si>
  <si>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</si>
  <si>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</si>
  <si>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</si>
  <si>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</si>
  <si>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</si>
  <si>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</si>
  <si>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</si>
  <si>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</si>
  <si>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</si>
  <si>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</si>
  <si>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</si>
  <si>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</si>
  <si>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</si>
  <si>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</si>
  <si>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</si>
  <si>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</si>
  <si>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</si>
  <si>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</si>
  <si>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</si>
  <si>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</si>
  <si>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</si>
  <si>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</si>
  <si>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</si>
  <si>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</si>
  <si>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</si>
  <si>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</si>
  <si>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</si>
  <si>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</si>
  <si>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</si>
  <si>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</si>
  <si>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</si>
  <si>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</si>
  <si>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</si>
  <si>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</si>
  <si>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</si>
  <si>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</si>
  <si>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</si>
  <si>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</si>
  <si>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</si>
  <si>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</si>
  <si>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</si>
  <si>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</si>
  <si>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</si>
  <si>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</si>
  <si>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</si>
  <si>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</si>
  <si>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</si>
  <si>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</si>
  <si>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</si>
  <si>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</si>
  <si>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</si>
  <si>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</si>
  <si>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</si>
  <si>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</si>
  <si>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</si>
  <si>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</si>
  <si>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</si>
  <si>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</si>
  <si>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</si>
  <si>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</si>
  <si>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</si>
  <si>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</si>
  <si>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</si>
  <si>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</si>
  <si>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</si>
  <si>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</si>
  <si>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</si>
  <si>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</si>
  <si>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</si>
  <si>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</si>
  <si>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</si>
  <si>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</si>
  <si>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</si>
  <si>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</si>
  <si>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</si>
  <si>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</si>
  <si>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</si>
  <si>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</si>
  <si>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</si>
  <si>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</si>
  <si>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</si>
  <si>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</si>
  <si>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</si>
  <si>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</si>
  <si>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</si>
  <si>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</si>
  <si>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</si>
  <si>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</si>
  <si>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</si>
  <si>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</si>
  <si>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</si>
  <si>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</si>
  <si>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</si>
  <si>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</si>
  <si>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</si>
  <si>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</si>
  <si>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</si>
  <si>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</si>
  <si>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</si>
  <si>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</si>
  <si>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</si>
  <si>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</si>
  <si>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</si>
  <si>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</si>
  <si>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</si>
  <si>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</si>
  <si>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</si>
  <si>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</si>
  <si>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</si>
  <si>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</si>
  <si>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</si>
  <si>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</si>
  <si>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</si>
  <si>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</si>
  <si>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</si>
  <si>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</si>
  <si>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</si>
  <si>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</si>
  <si>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</si>
  <si>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</si>
  <si>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</si>
  <si>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</si>
  <si>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</si>
  <si>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</si>
  <si>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</si>
  <si>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</si>
  <si>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</si>
  <si>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</si>
  <si>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</si>
  <si>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</si>
  <si>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</si>
  <si>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</si>
  <si>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</si>
  <si>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</si>
  <si>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</si>
  <si>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</si>
  <si>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</si>
  <si>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</si>
  <si>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</si>
  <si>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</si>
  <si>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</si>
  <si>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</si>
  <si>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</si>
  <si>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</si>
  <si>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</si>
  <si>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</si>
  <si>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</si>
  <si>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</si>
  <si>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</si>
  <si>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</si>
  <si>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</si>
  <si>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</si>
  <si>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</si>
  <si>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</si>
  <si>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</si>
  <si>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</si>
  <si>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</si>
  <si>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</si>
  <si>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</si>
  <si>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</si>
  <si>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</si>
  <si>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</si>
  <si>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</si>
  <si>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</si>
  <si>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</si>
  <si>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</si>
  <si>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</si>
  <si>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</si>
  <si>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</si>
  <si>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</si>
  <si>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</si>
  <si>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</si>
  <si>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</si>
  <si>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</si>
  <si>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</si>
  <si>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</si>
  <si>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</si>
  <si>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</si>
  <si>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</si>
  <si>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</si>
  <si>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</si>
  <si>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</si>
  <si>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</si>
  <si>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</si>
  <si>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</si>
  <si>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</si>
  <si>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</si>
  <si>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</si>
  <si>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</si>
  <si>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</si>
  <si>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</si>
  <si>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</si>
  <si>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</si>
  <si>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</si>
  <si>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</si>
  <si>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</si>
  <si>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</si>
  <si>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</si>
  <si>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</si>
  <si>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</si>
  <si>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</si>
  <si>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</si>
  <si>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</si>
  <si>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</si>
  <si>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</si>
  <si>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</si>
  <si>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</si>
  <si>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</si>
  <si>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</si>
  <si>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</si>
  <si>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</si>
  <si>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</si>
  <si>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</si>
  <si>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</si>
  <si>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</si>
  <si>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</si>
  <si>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</si>
  <si>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</si>
  <si>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</si>
  <si>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</si>
  <si>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</si>
  <si>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</si>
  <si>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</si>
  <si>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</si>
  <si>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</si>
  <si>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</si>
  <si>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</si>
  <si>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</si>
  <si>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</si>
  <si>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</si>
  <si>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</si>
  <si>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</si>
  <si>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</si>
  <si>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</si>
  <si>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</si>
  <si>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</si>
  <si>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</si>
  <si>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</si>
  <si>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</si>
  <si>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</si>
  <si>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</si>
  <si>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</si>
  <si>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</si>
  <si>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</si>
  <si>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</si>
  <si>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</si>
  <si>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</si>
  <si>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</si>
  <si>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</si>
  <si>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</si>
  <si>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</si>
  <si>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</si>
  <si>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</si>
  <si>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</si>
  <si>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</si>
  <si>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</si>
  <si>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</si>
  <si>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</si>
  <si>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</si>
  <si>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</si>
  <si>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</si>
  <si>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</si>
  <si>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</si>
  <si>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</si>
  <si>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</si>
  <si>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</si>
  <si>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</si>
  <si>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</si>
  <si>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</si>
  <si>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</si>
  <si>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</si>
  <si>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</si>
  <si>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</si>
  <si>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</si>
  <si>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</si>
  <si>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</si>
  <si>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</si>
  <si>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</si>
  <si>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</si>
  <si>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</si>
  <si>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</si>
  <si>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</si>
  <si>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</si>
  <si>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</si>
  <si>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</si>
  <si>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</si>
  <si>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</si>
  <si>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</si>
  <si>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</si>
  <si>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</si>
  <si>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</si>
  <si>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</si>
  <si>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</si>
  <si>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</si>
  <si>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</si>
  <si>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</si>
  <si>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</si>
  <si>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</si>
  <si>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</si>
  <si>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</si>
  <si>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</si>
  <si>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</si>
  <si>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</si>
  <si>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</si>
  <si>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</si>
  <si>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</si>
  <si>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</si>
  <si>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</si>
  <si>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</si>
  <si>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</si>
  <si>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</si>
  <si>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</si>
  <si>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</si>
  <si>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</si>
  <si>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</si>
  <si>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</si>
  <si>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</si>
  <si>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</si>
  <si>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</si>
  <si>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</si>
  <si>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</si>
  <si>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</si>
  <si>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</si>
  <si>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</si>
  <si>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</si>
  <si>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</si>
  <si>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</si>
  <si>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</si>
  <si>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</si>
  <si>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</si>
  <si>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</si>
  <si>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</si>
  <si>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</si>
  <si>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</si>
  <si>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</si>
  <si>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</si>
  <si>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</si>
  <si>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</si>
  <si>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</si>
  <si>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</si>
  <si>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</si>
  <si>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</si>
  <si>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</si>
  <si>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</si>
  <si>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</si>
  <si>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</si>
  <si>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</si>
  <si>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</si>
  <si>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</si>
  <si>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</si>
  <si>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</si>
  <si>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</si>
  <si>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</si>
  <si>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</si>
  <si>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</si>
  <si>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</si>
  <si>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</si>
  <si>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</si>
  <si>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</si>
  <si>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</si>
  <si>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</si>
  <si>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</si>
  <si>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</si>
  <si>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</si>
  <si>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</si>
  <si>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</si>
  <si>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</si>
  <si>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</si>
  <si>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</si>
  <si>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</si>
  <si>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</si>
  <si>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</si>
  <si>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</si>
  <si>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</si>
  <si>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</si>
  <si>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</si>
  <si>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</si>
  <si>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</si>
  <si>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</si>
  <si>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</si>
  <si>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</si>
  <si>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</si>
  <si>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</si>
  <si>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</si>
  <si>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</si>
  <si>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</si>
  <si>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</si>
  <si>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</si>
  <si>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</si>
  <si>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</si>
  <si>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</si>
  <si>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</si>
  <si>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</si>
  <si>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</si>
  <si>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</si>
  <si>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</si>
  <si>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</si>
  <si>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</si>
  <si>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</si>
  <si>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</si>
  <si>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</si>
  <si>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</si>
  <si>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</si>
  <si>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</si>
  <si>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</si>
  <si>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</si>
  <si>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</si>
  <si>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</si>
  <si>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</si>
  <si>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</si>
  <si>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</si>
  <si>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</si>
  <si>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</si>
  <si>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</si>
  <si>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</si>
  <si>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</si>
  <si>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</si>
  <si>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</si>
  <si>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</si>
  <si>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</si>
  <si>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</si>
  <si>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</si>
  <si>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</si>
  <si>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</si>
  <si>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</si>
  <si>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</si>
  <si>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</si>
  <si>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</si>
  <si>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</si>
  <si>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</si>
  <si>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</si>
  <si>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</si>
  <si>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</si>
  <si>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</si>
  <si>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</si>
  <si>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</si>
  <si>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</si>
  <si>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</si>
  <si>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</si>
  <si>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</si>
  <si>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</si>
  <si>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</si>
  <si>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</si>
  <si>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</si>
  <si>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</si>
  <si>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</si>
  <si>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</si>
  <si>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</si>
  <si>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</si>
  <si>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</si>
  <si>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</si>
  <si>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</si>
  <si>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</si>
  <si>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</si>
  <si>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</si>
  <si>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</si>
  <si>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</si>
  <si>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</si>
  <si>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</si>
  <si>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</si>
  <si>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</si>
  <si>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</si>
  <si>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</si>
  <si>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</si>
  <si>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</si>
  <si>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</si>
  <si>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</si>
  <si>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</si>
  <si>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</si>
  <si>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</si>
  <si>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</si>
  <si>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</si>
  <si>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</si>
  <si>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</si>
  <si>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</si>
  <si>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</si>
  <si>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</si>
  <si>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</si>
  <si>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</si>
  <si>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</si>
  <si>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</si>
  <si>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</si>
  <si>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</si>
  <si>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</si>
  <si>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</si>
  <si>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</si>
  <si>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</si>
  <si>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</si>
  <si>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</si>
  <si>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</si>
  <si>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</si>
  <si>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</si>
  <si>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</si>
  <si>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</si>
  <si>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</si>
  <si>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</si>
  <si>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</si>
  <si>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</si>
  <si>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</si>
  <si>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</si>
  <si>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</si>
  <si>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</si>
  <si>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</si>
  <si>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</si>
  <si>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</si>
  <si>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</si>
  <si>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</si>
  <si>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</si>
  <si>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</si>
  <si>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</si>
  <si>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</si>
  <si>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</si>
  <si>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</si>
  <si>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</si>
  <si>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</si>
  <si>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</si>
  <si>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</si>
  <si>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</si>
  <si>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</si>
  <si>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</si>
  <si>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</si>
  <si>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</si>
  <si>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</si>
  <si>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</si>
  <si>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</si>
  <si>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</si>
  <si>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</si>
  <si>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</si>
  <si>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</si>
  <si>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</si>
  <si>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</si>
  <si>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</si>
  <si>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</si>
  <si>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</si>
  <si>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</si>
  <si>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</si>
  <si>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</si>
  <si>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</si>
  <si>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</si>
  <si>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</si>
  <si>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</si>
  <si>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</si>
  <si>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</si>
  <si>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</si>
  <si>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</si>
  <si>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</si>
  <si>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</si>
  <si>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</si>
  <si>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</si>
  <si>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</si>
  <si>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</si>
  <si>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</si>
  <si>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</si>
  <si>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</si>
  <si>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</si>
  <si>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</si>
  <si>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</si>
  <si>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</si>
  <si>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</si>
  <si>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</si>
  <si>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</si>
  <si>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</si>
  <si>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</si>
  <si>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</si>
  <si>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</si>
  <si>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</si>
  <si>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</si>
  <si>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</si>
  <si>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</si>
  <si>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</si>
  <si>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</si>
  <si>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</si>
  <si>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</si>
  <si>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</si>
  <si>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</si>
  <si>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</si>
  <si>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</si>
  <si>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</si>
  <si>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</si>
  <si>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</si>
  <si>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</si>
  <si>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</si>
  <si>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</si>
  <si>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</si>
  <si>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</si>
  <si>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</si>
  <si>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</si>
  <si>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</si>
  <si>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</si>
  <si>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</si>
  <si>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</si>
  <si>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</si>
  <si>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</si>
  <si>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</si>
  <si>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</si>
  <si>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</si>
  <si>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</si>
  <si>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</si>
  <si>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</si>
  <si>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</si>
  <si>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</si>
  <si>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</si>
  <si>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</si>
  <si>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</si>
  <si>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</si>
  <si>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</si>
  <si>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</si>
  <si>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</si>
  <si>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</si>
  <si>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</si>
  <si>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</si>
  <si>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</si>
  <si>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</si>
  <si>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</si>
  <si>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</si>
  <si>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</si>
  <si>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</si>
  <si>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</si>
  <si>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</si>
  <si>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</si>
  <si>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</si>
  <si>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</si>
  <si>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</si>
  <si>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</si>
  <si>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</si>
  <si>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</si>
  <si>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</si>
  <si>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</si>
  <si>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</si>
  <si>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</si>
  <si>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</si>
  <si>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</si>
  <si>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</si>
  <si>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</si>
  <si>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</si>
  <si>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</si>
  <si>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</si>
  <si>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</si>
  <si>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</si>
  <si>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</si>
  <si>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</si>
  <si>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</si>
  <si>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</si>
  <si>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</si>
  <si>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</si>
  <si>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</si>
  <si>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</si>
  <si>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</si>
  <si>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</si>
  <si>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</si>
  <si>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</si>
  <si>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</si>
  <si>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</si>
  <si>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</si>
  <si>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</si>
  <si>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</si>
  <si>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</si>
  <si>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</si>
  <si>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</si>
  <si>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</si>
  <si>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</si>
  <si>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</si>
  <si>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</si>
  <si>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</si>
  <si>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</si>
  <si>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</si>
  <si>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</si>
  <si>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</si>
  <si>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</si>
  <si>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</si>
  <si>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</si>
  <si>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</si>
  <si>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</si>
  <si>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</si>
  <si>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</si>
  <si>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</si>
  <si>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</si>
  <si>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</si>
  <si>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</si>
  <si>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</si>
  <si>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</si>
  <si>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</si>
  <si>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</si>
  <si>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</si>
  <si>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</si>
  <si>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</si>
  <si>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</si>
  <si>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</si>
  <si>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</si>
  <si>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</si>
  <si>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</si>
  <si>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</si>
  <si>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</si>
  <si>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</si>
  <si>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</si>
  <si>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</si>
  <si>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</si>
  <si>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</si>
  <si>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</si>
  <si>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</si>
  <si>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</si>
  <si>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</si>
  <si>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</si>
  <si>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</si>
  <si>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</si>
  <si>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</si>
  <si>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</si>
  <si>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</si>
  <si>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</si>
  <si>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</si>
  <si>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</si>
  <si>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</si>
  <si>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</si>
  <si>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</si>
  <si>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</si>
  <si>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</si>
  <si>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</si>
  <si>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</si>
  <si>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</si>
  <si>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</si>
  <si>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</si>
  <si>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</si>
  <si>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</si>
  <si>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</si>
  <si>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</si>
  <si>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</si>
  <si>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</si>
  <si>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</si>
  <si>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</si>
  <si>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</si>
  <si>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</si>
  <si>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</si>
  <si>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</si>
  <si>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</si>
  <si>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</si>
  <si>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</si>
  <si>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</si>
  <si>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</si>
  <si>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</si>
  <si>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</si>
  <si>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</si>
  <si>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</si>
  <si>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</si>
  <si>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</si>
  <si>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</si>
  <si>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</si>
  <si>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</si>
  <si>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</si>
  <si>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</si>
  <si>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</si>
  <si>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</si>
  <si>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</si>
  <si>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</si>
  <si>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</si>
  <si>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</si>
  <si>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</si>
  <si>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</si>
  <si>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</si>
  <si>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</si>
  <si>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</si>
  <si>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</si>
  <si>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</si>
  <si>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</si>
  <si>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</si>
  <si>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</si>
  <si>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</si>
  <si>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</si>
  <si>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</si>
  <si>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</si>
  <si>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</si>
  <si>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</si>
  <si>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</si>
  <si>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</si>
  <si>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</si>
  <si>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</si>
  <si>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</si>
  <si>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</si>
  <si>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</si>
  <si>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</si>
  <si>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</si>
  <si>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</si>
  <si>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</si>
  <si>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</si>
  <si>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</si>
  <si>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</si>
  <si>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</si>
  <si>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</si>
  <si>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</si>
  <si>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</si>
  <si>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</si>
  <si>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</si>
  <si>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</si>
  <si>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</si>
  <si>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</si>
  <si>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</si>
  <si>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</si>
  <si>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</si>
  <si>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</si>
  <si>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</si>
  <si>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</si>
  <si>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</si>
  <si>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</si>
  <si>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</si>
  <si>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</si>
  <si>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</si>
  <si>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</si>
  <si>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</si>
  <si>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</si>
  <si>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</si>
  <si>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</si>
  <si>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</si>
  <si>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</si>
  <si>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</si>
  <si>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</si>
  <si>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</si>
  <si>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</si>
  <si>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</si>
  <si>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</si>
  <si>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</si>
  <si>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</si>
  <si>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</si>
  <si>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</si>
  <si>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</si>
  <si>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</si>
  <si>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</si>
  <si>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</si>
  <si>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</si>
  <si>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</si>
  <si>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</si>
  <si>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</si>
  <si>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</si>
  <si>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</si>
  <si>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</si>
  <si>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</si>
  <si>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</si>
  <si>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</si>
  <si>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</si>
  <si>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</si>
  <si>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</si>
  <si>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</si>
  <si>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</si>
  <si>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</si>
  <si>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</si>
  <si>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</si>
  <si>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</si>
  <si>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</si>
  <si>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</si>
  <si>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</si>
  <si>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</si>
  <si>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</si>
  <si>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</si>
  <si>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</si>
  <si>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</si>
  <si>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</si>
  <si>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</si>
  <si>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</si>
  <si>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</si>
  <si>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</si>
  <si>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</si>
  <si>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</si>
  <si>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</si>
  <si>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</si>
  <si>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</si>
  <si>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</si>
  <si>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</si>
  <si>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</si>
  <si>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</si>
  <si>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</si>
  <si>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</si>
  <si>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</si>
  <si>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</si>
  <si>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</si>
  <si>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</si>
  <si>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</si>
  <si>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</si>
  <si>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</si>
  <si>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</si>
  <si>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</si>
  <si>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</si>
  <si>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</si>
  <si>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</si>
  <si>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</si>
  <si>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</si>
  <si>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</si>
  <si>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</si>
  <si>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</si>
  <si>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</si>
  <si>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</si>
  <si>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</si>
  <si>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</si>
  <si>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</si>
  <si>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</si>
  <si>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</si>
  <si>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</si>
  <si>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</si>
  <si>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</si>
  <si>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</si>
  <si>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</si>
  <si>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</si>
  <si>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</si>
  <si>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</si>
  <si>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</si>
  <si>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</si>
  <si>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</si>
  <si>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</si>
  <si>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</si>
  <si>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</si>
  <si>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</si>
  <si>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</si>
  <si>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</si>
  <si>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</si>
  <si>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</si>
  <si>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</si>
  <si>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</si>
  <si>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</si>
  <si>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</si>
  <si>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</si>
  <si>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</si>
  <si>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</si>
  <si>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</si>
  <si>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</si>
  <si>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</si>
  <si>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</si>
  <si>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</si>
  <si>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</si>
  <si>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</si>
  <si>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</si>
  <si>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</si>
  <si>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</si>
  <si>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</si>
  <si>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</si>
  <si>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</si>
  <si>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</si>
  <si>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</si>
  <si>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</si>
  <si>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</si>
  <si>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</si>
  <si>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</si>
  <si>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</si>
  <si>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</si>
  <si>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</si>
  <si>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</si>
  <si>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</si>
  <si>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</si>
  <si>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</si>
  <si>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</si>
  <si>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</si>
  <si>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</si>
  <si>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</si>
  <si>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</si>
  <si>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</si>
  <si>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</si>
  <si>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</si>
  <si>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</si>
  <si>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</si>
  <si>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</si>
  <si>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</si>
  <si>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</si>
  <si>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</si>
  <si>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</si>
  <si>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</si>
  <si>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</si>
  <si>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</si>
  <si>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</si>
  <si>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</si>
  <si>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</si>
  <si>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</si>
  <si>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</si>
  <si>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</si>
  <si>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</si>
  <si>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</si>
  <si>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</si>
  <si>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</si>
  <si>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</si>
  <si>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</si>
  <si>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</si>
  <si>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</si>
  <si>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</si>
  <si>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</si>
  <si>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</si>
  <si>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</si>
  <si>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</si>
  <si>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</si>
  <si>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</si>
  <si>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</si>
  <si>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</si>
  <si>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</si>
  <si>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</si>
  <si>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</si>
  <si>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</si>
  <si>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</si>
  <si>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</si>
  <si>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</si>
  <si>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</si>
  <si>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</si>
  <si>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</si>
  <si>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</si>
  <si>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</si>
  <si>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</si>
  <si>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</si>
  <si>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</si>
  <si>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</si>
  <si>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</si>
  <si>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</si>
  <si>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</si>
  <si>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</si>
  <si>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</si>
  <si>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</si>
  <si>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</si>
  <si>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</si>
  <si>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</si>
  <si>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</si>
  <si>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</si>
  <si>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</si>
  <si>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</si>
  <si>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</si>
  <si>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</si>
  <si>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</si>
  <si>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</si>
  <si>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</si>
  <si>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</si>
  <si>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</si>
  <si>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</si>
  <si>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</si>
  <si>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</si>
  <si>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</si>
  <si>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</si>
  <si>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</si>
  <si>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</si>
  <si>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</si>
  <si>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</si>
  <si>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</si>
  <si>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</si>
  <si>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</si>
  <si>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</si>
  <si>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</si>
  <si>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</si>
  <si>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</si>
  <si>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</si>
  <si>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</si>
  <si>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</si>
  <si>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</si>
  <si>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</si>
  <si>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</si>
  <si>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</si>
  <si>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</si>
  <si>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</si>
  <si>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</si>
  <si>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</si>
  <si>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</si>
  <si>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</si>
  <si>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</si>
  <si>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</si>
  <si>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</si>
  <si>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</si>
  <si>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</si>
  <si>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</si>
  <si>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</si>
  <si>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</si>
  <si>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</si>
  <si>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</si>
  <si>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</si>
  <si>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</si>
  <si>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</si>
  <si>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</si>
  <si>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</si>
  <si>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</si>
  <si>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</si>
  <si>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</si>
  <si>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</si>
  <si>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</si>
  <si>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</si>
  <si>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</si>
  <si>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</si>
  <si>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</si>
  <si>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</si>
  <si>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</si>
  <si>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</si>
  <si>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</si>
  <si>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</si>
  <si>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</si>
  <si>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</si>
  <si>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</si>
  <si>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</si>
  <si>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</si>
  <si>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</si>
  <si>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</si>
  <si>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</si>
  <si>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</si>
  <si>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</si>
  <si>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</si>
  <si>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</si>
  <si>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</si>
  <si>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</si>
  <si>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</si>
  <si>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</si>
  <si>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</si>
  <si>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</si>
  <si>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</si>
  <si>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</si>
  <si>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</si>
  <si>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</si>
  <si>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</si>
  <si>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</si>
  <si>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</si>
  <si>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</si>
  <si>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</si>
  <si>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</si>
  <si>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</si>
  <si>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</si>
  <si>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</si>
  <si>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</si>
  <si>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</si>
  <si>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</si>
  <si>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</si>
  <si>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</si>
  <si>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</si>
  <si>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</si>
  <si>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</si>
  <si>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</si>
  <si>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</si>
  <si>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</si>
  <si>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</si>
  <si>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</si>
  <si>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</si>
  <si>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</si>
  <si>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</si>
  <si>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</si>
  <si>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</si>
  <si>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</si>
  <si>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</si>
  <si>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</si>
  <si>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</si>
  <si>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</si>
  <si>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</si>
  <si>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</si>
  <si>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</si>
  <si>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</si>
  <si>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</si>
  <si>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</si>
  <si>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</si>
  <si>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</si>
  <si>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</si>
  <si>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</si>
  <si>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</si>
  <si>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</si>
  <si>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</si>
  <si>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</si>
  <si>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</si>
  <si>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</si>
  <si>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</si>
  <si>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</si>
  <si>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</si>
  <si>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</si>
  <si>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</si>
  <si>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</si>
  <si>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</si>
  <si>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</si>
  <si>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</si>
  <si>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</si>
  <si>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</si>
  <si>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</si>
  <si>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</si>
  <si>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</si>
  <si>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</si>
  <si>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</si>
  <si>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</si>
  <si>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</si>
  <si>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</si>
  <si>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</si>
  <si>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</si>
  <si>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</si>
  <si>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</si>
  <si>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</si>
  <si>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</si>
  <si>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</si>
  <si>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</si>
  <si>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</si>
  <si>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</si>
  <si>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</si>
  <si>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</si>
  <si>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</si>
  <si>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</si>
  <si>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</si>
  <si>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</si>
  <si>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</si>
  <si>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</si>
  <si>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</si>
  <si>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</si>
  <si>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</si>
  <si>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</si>
  <si>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</si>
  <si>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</si>
  <si>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</si>
  <si>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</si>
  <si>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</si>
  <si>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</si>
  <si>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</si>
  <si>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</si>
  <si>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</si>
  <si>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</si>
  <si>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</si>
  <si>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</si>
  <si>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</si>
  <si>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</si>
  <si>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</si>
  <si>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</si>
  <si>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</si>
  <si>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</si>
  <si>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</si>
  <si>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</si>
  <si>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</si>
  <si>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</si>
  <si>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</si>
  <si>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</si>
  <si>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</si>
  <si>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</si>
  <si>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</si>
  <si>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</si>
  <si>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</si>
  <si>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</si>
  <si>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</si>
  <si>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</si>
  <si>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</si>
  <si>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</si>
  <si>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</si>
  <si>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</si>
  <si>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</si>
  <si>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</si>
  <si>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</si>
  <si>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</si>
  <si>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</si>
  <si>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</si>
  <si>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</si>
  <si>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</si>
  <si>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</si>
  <si>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</si>
  <si>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</si>
  <si>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</si>
  <si>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</si>
  <si>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</si>
  <si>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</si>
  <si>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</si>
  <si>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</si>
  <si>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</si>
  <si>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</si>
  <si>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</si>
  <si>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</si>
  <si>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</si>
  <si>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</si>
  <si>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</si>
  <si>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</si>
  <si>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</si>
  <si>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</si>
  <si>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</si>
  <si>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</si>
  <si>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</si>
  <si>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</si>
  <si>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</si>
  <si>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</si>
  <si>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</si>
  <si>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</si>
  <si>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</si>
  <si>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</si>
  <si>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</si>
  <si>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</si>
  <si>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</si>
  <si>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</si>
  <si>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</si>
  <si>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</si>
  <si>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</si>
  <si>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</si>
  <si>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</si>
  <si>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</si>
  <si>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</si>
  <si>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</si>
  <si>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</si>
  <si>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</si>
  <si>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</si>
  <si>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</si>
  <si>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</si>
  <si>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</si>
  <si>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</si>
  <si>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</si>
  <si>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</si>
  <si>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</si>
  <si>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</si>
  <si>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</si>
  <si>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</si>
  <si>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</si>
  <si>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</si>
  <si>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</si>
  <si>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</si>
  <si>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</si>
  <si>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</si>
  <si>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</si>
  <si>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</si>
  <si>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</si>
  <si>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</si>
  <si>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</si>
  <si>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</si>
  <si>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</si>
  <si>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</si>
  <si>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</si>
  <si>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</si>
  <si>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</si>
  <si>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</si>
  <si>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</si>
  <si>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</si>
  <si>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</si>
  <si>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</si>
  <si>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</si>
  <si>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</si>
  <si>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</si>
  <si>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</si>
  <si>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</si>
  <si>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</si>
  <si>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</si>
  <si>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</si>
  <si>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</si>
  <si>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</si>
  <si>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</si>
  <si>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</si>
  <si>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</si>
  <si>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</si>
  <si>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</si>
  <si>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</si>
  <si>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</si>
  <si>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</si>
  <si>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</si>
  <si>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</si>
  <si>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</si>
  <si>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</si>
  <si>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</si>
  <si>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</si>
  <si>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</si>
  <si>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</si>
  <si>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</si>
  <si>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</si>
  <si>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</si>
  <si>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</si>
  <si>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</si>
  <si>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</si>
  <si>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</si>
  <si>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</si>
  <si>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</si>
  <si>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</si>
  <si>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</si>
  <si>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</si>
  <si>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</si>
  <si>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</si>
  <si>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</si>
  <si>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</si>
  <si>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</si>
  <si>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</si>
  <si>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</si>
  <si>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</si>
  <si>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</si>
  <si>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</si>
  <si>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</si>
  <si>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</si>
  <si>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</si>
  <si>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</si>
  <si>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</si>
  <si>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</si>
  <si>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</si>
  <si>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</si>
  <si>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</si>
  <si>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</si>
  <si>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</si>
  <si>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</si>
  <si>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</si>
  <si>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</si>
  <si>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</si>
  <si>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</si>
  <si>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</si>
  <si>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</si>
  <si>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</si>
  <si>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</si>
  <si>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</si>
  <si>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</si>
  <si>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</si>
  <si>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</si>
  <si>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</si>
  <si>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</si>
  <si>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</si>
  <si>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</si>
  <si>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</si>
  <si>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</si>
  <si>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</si>
  <si>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</si>
  <si>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</si>
  <si>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</si>
  <si>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</si>
  <si>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</si>
  <si>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</si>
  <si>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</si>
  <si>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</si>
  <si>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</si>
  <si>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</si>
  <si>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</si>
  <si>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</si>
  <si>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</si>
  <si>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</si>
  <si>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</si>
  <si>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</si>
  <si>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</si>
  <si>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</si>
  <si>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</si>
  <si>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</si>
  <si>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</si>
  <si>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</si>
  <si>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</si>
  <si>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</si>
  <si>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</si>
  <si>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</si>
  <si>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</si>
  <si>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</si>
  <si>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</si>
  <si>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</si>
  <si>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</si>
  <si>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</si>
  <si>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</si>
  <si>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</si>
  <si>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</si>
  <si>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</si>
  <si>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</si>
  <si>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</si>
  <si>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</si>
  <si>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</si>
  <si>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</si>
  <si>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</si>
  <si>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</si>
  <si>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</si>
  <si>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</si>
  <si>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</si>
  <si>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</si>
  <si>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</si>
  <si>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</si>
  <si>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</si>
  <si>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</si>
  <si>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</si>
  <si>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</si>
  <si>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</si>
  <si>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</si>
  <si>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</si>
  <si>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</si>
  <si>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</si>
  <si>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</si>
  <si>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</si>
  <si>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</si>
  <si>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</si>
  <si>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</si>
  <si>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</si>
  <si>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</si>
  <si>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</si>
  <si>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</si>
  <si>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</si>
  <si>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</si>
  <si>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</si>
  <si>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</si>
  <si>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</si>
  <si>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</si>
  <si>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</si>
  <si>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</si>
  <si>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</si>
  <si>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</si>
  <si>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</si>
  <si>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</si>
  <si>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</si>
  <si>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</si>
  <si>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</si>
  <si>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</si>
  <si>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</si>
  <si>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</si>
  <si>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</si>
  <si>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</si>
  <si>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</si>
  <si>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</si>
  <si>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</si>
  <si>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</si>
  <si>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</si>
  <si>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</si>
  <si>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</si>
  <si>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</si>
  <si>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</si>
  <si>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</si>
  <si>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</si>
  <si>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</si>
  <si>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</si>
  <si>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</si>
  <si>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</si>
  <si>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</si>
  <si>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</si>
  <si>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</si>
  <si>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</si>
  <si>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</si>
  <si>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</si>
  <si>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</si>
  <si>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</si>
  <si>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</si>
  <si>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</si>
  <si>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</si>
  <si>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</si>
  <si>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</si>
  <si>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</si>
  <si>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</si>
  <si>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</si>
  <si>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</si>
  <si>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</si>
  <si>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</si>
  <si>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</si>
  <si>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</si>
  <si>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</si>
  <si>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</si>
  <si>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</si>
  <si>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</si>
  <si>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</si>
  <si>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</si>
  <si>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</si>
  <si>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</si>
  <si>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</si>
  <si>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</si>
  <si>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</si>
  <si>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</si>
  <si>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</si>
  <si>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</si>
  <si>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</si>
  <si>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</si>
  <si>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</si>
  <si>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</si>
  <si>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</si>
  <si>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</si>
  <si>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</si>
  <si>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</si>
  <si>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</si>
  <si>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</si>
  <si>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</si>
  <si>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</si>
  <si>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</si>
  <si>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</si>
  <si>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</si>
  <si>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</si>
  <si>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</si>
  <si>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</si>
  <si>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</si>
  <si>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</si>
  <si>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</si>
  <si>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</si>
  <si>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</si>
  <si>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</si>
  <si>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</si>
  <si>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</si>
  <si>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</si>
  <si>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</si>
  <si>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</si>
  <si>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</si>
  <si>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</si>
  <si>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</si>
  <si>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</si>
  <si>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</si>
  <si>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</si>
  <si>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</si>
  <si>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</si>
  <si>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</si>
  <si>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</si>
  <si>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</si>
  <si>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</si>
  <si>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</si>
  <si>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</si>
  <si>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</si>
  <si>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</si>
  <si>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</si>
  <si>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</si>
  <si>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</si>
  <si>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</si>
  <si>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</si>
  <si>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</si>
  <si>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</si>
  <si>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</si>
  <si>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</si>
  <si>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</si>
  <si>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</si>
  <si>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</si>
  <si>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</si>
  <si>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</si>
  <si>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</si>
  <si>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</si>
  <si>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</si>
  <si>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</si>
  <si>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</si>
  <si>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</si>
  <si>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</si>
  <si>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</si>
  <si>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</si>
  <si>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</si>
  <si>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</si>
  <si>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</si>
  <si>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</si>
  <si>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</si>
  <si>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</si>
  <si>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</si>
  <si>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</si>
  <si>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</si>
  <si>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</si>
  <si>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</si>
  <si>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</si>
  <si>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</si>
  <si>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</si>
  <si>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</si>
  <si>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</si>
  <si>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</si>
  <si>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</si>
  <si>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</si>
  <si>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</si>
  <si>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</si>
  <si>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</si>
  <si>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</si>
  <si>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</si>
  <si>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</si>
  <si>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</si>
  <si>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</si>
  <si>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</si>
  <si>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</si>
  <si>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</si>
  <si>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</si>
  <si>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</si>
  <si>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</si>
  <si>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</si>
  <si>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</si>
  <si>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</si>
  <si>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</si>
  <si>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</si>
  <si>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</si>
  <si>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</si>
  <si>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</si>
  <si>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</si>
  <si>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</si>
  <si>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</si>
  <si>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</si>
  <si>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</si>
  <si>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</si>
  <si>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</si>
  <si>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</si>
  <si>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</si>
  <si>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</si>
  <si>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</si>
  <si>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</si>
  <si>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</si>
  <si>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</si>
  <si>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</si>
  <si>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</si>
  <si>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</si>
  <si>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</si>
  <si>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</si>
  <si>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</si>
  <si>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</si>
  <si>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</si>
  <si>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</si>
  <si>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</si>
  <si>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</si>
  <si>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</si>
  <si>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</si>
  <si>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</si>
  <si>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</si>
  <si>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</si>
  <si>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</si>
  <si>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</si>
  <si>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</si>
  <si>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</si>
  <si>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</si>
  <si>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</si>
  <si>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</si>
  <si>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</si>
  <si>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</si>
  <si>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</si>
  <si>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</si>
  <si>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</si>
  <si>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</si>
  <si>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</si>
  <si>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</si>
  <si>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</si>
  <si>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</si>
  <si>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</si>
  <si>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</si>
  <si>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</si>
  <si>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</si>
  <si>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</si>
  <si>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</si>
  <si>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</si>
  <si>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</si>
  <si>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</si>
  <si>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</si>
  <si>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</si>
  <si>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</si>
  <si>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</si>
  <si>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</si>
  <si>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</si>
  <si>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</si>
  <si>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</si>
  <si>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</si>
  <si>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</si>
  <si>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</si>
  <si>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</si>
  <si>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</si>
  <si>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</si>
  <si>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</si>
  <si>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</si>
  <si>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</si>
  <si>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</si>
  <si>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</si>
  <si>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</si>
  <si>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</si>
  <si>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</si>
  <si>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</si>
  <si>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</si>
  <si>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</si>
  <si>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</si>
  <si>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</si>
  <si>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</si>
  <si>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</si>
  <si>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</si>
  <si>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</si>
  <si>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</si>
  <si>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</si>
  <si>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</si>
  <si>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</si>
  <si>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</si>
  <si>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</si>
  <si>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</si>
  <si>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</si>
  <si>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</si>
  <si>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</si>
  <si>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</si>
  <si>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</si>
  <si>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</si>
  <si>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</si>
  <si>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</si>
  <si>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</si>
  <si>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</si>
  <si>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</si>
  <si>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</si>
  <si>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</si>
  <si>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</si>
  <si>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</si>
  <si>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</si>
  <si>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</si>
  <si>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</si>
  <si>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</si>
  <si>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</si>
  <si>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</si>
  <si>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</si>
  <si>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</si>
  <si>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</si>
  <si>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</si>
  <si>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</si>
  <si>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</si>
  <si>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</si>
  <si>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</si>
  <si>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</si>
  <si>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</si>
  <si>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</si>
  <si>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</si>
  <si>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</si>
  <si>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</si>
  <si>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</si>
  <si>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</si>
  <si>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</si>
  <si>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</si>
  <si>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</si>
  <si>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</si>
  <si>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</si>
  <si>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</si>
  <si>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</si>
  <si>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</si>
  <si>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</si>
  <si>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</si>
  <si>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</si>
  <si>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</si>
  <si>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</si>
  <si>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</si>
  <si>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</si>
  <si>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</si>
  <si>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</si>
  <si>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</si>
  <si>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</si>
  <si>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</si>
  <si>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</si>
  <si>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</si>
  <si>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</si>
  <si>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</si>
  <si>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</si>
  <si>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</si>
  <si>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</si>
  <si>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</si>
  <si>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</si>
  <si>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</si>
  <si>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</si>
  <si>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</si>
  <si>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</si>
  <si>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</si>
  <si>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</si>
  <si>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</si>
  <si>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</si>
  <si>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</si>
  <si>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</si>
  <si>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</si>
  <si>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</si>
  <si>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</si>
  <si>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</si>
  <si>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</si>
  <si>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</si>
  <si>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</si>
  <si>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</si>
  <si>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</si>
  <si>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</si>
  <si>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</si>
  <si>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</si>
  <si>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</si>
  <si>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</si>
  <si>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</si>
  <si>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</si>
  <si>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</si>
  <si>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</si>
  <si>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</si>
  <si>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</si>
  <si>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</si>
  <si>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</si>
  <si>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</si>
  <si>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</si>
  <si>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</si>
  <si>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</si>
  <si>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</si>
  <si>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</si>
  <si>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</si>
  <si>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</si>
  <si>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</si>
  <si>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</si>
  <si>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</si>
  <si>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</si>
  <si>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</si>
  <si>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</si>
  <si>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</si>
  <si>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</si>
  <si>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</si>
  <si>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</si>
  <si>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</si>
  <si>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</si>
  <si>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</si>
  <si>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</si>
  <si>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</si>
  <si>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</si>
  <si>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</si>
  <si>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</si>
  <si>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</si>
  <si>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</si>
  <si>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</si>
  <si>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</si>
  <si>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</si>
  <si>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</si>
  <si>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</si>
  <si>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</si>
  <si>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</si>
  <si>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</si>
  <si>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</si>
  <si>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</si>
  <si>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</si>
  <si>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</si>
  <si>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</si>
  <si>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</si>
  <si>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</si>
  <si>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</si>
  <si>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</si>
  <si>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</si>
  <si>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</si>
  <si>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</si>
  <si>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</si>
  <si>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</si>
  <si>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</si>
  <si>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</si>
  <si>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</si>
  <si>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</si>
  <si>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</si>
  <si>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</si>
  <si>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</si>
  <si>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</si>
  <si>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</si>
  <si>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</si>
  <si>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</si>
  <si>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</si>
  <si>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</si>
  <si>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</si>
  <si>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</si>
  <si>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</si>
  <si>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</si>
  <si>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</si>
  <si>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</si>
  <si>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</si>
  <si>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</si>
  <si>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</si>
  <si>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</si>
  <si>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</si>
  <si>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</si>
  <si>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</si>
  <si>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</si>
  <si>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</si>
  <si>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</si>
  <si>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</si>
  <si>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</si>
  <si>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</si>
  <si>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</si>
  <si>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</si>
  <si>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</si>
  <si>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</si>
  <si>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</si>
  <si>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</si>
  <si>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</si>
  <si>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</si>
  <si>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</si>
  <si>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</si>
  <si>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</si>
  <si>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</si>
  <si>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</si>
  <si>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</si>
  <si>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</si>
  <si>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</si>
  <si>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</si>
  <si>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</si>
  <si>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</si>
  <si>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</si>
  <si>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</si>
  <si>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</si>
  <si>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</si>
  <si>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</si>
  <si>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</si>
  <si>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</si>
  <si>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</si>
  <si>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</si>
  <si>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</si>
  <si>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</si>
  <si>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</si>
  <si>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</si>
  <si>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</si>
  <si>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</si>
  <si>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</si>
  <si>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</si>
  <si>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</si>
  <si>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</si>
  <si>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</si>
  <si>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</si>
  <si>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</si>
  <si>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</si>
  <si>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</si>
  <si>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</si>
  <si>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</si>
  <si>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</si>
  <si>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</si>
  <si>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</si>
  <si>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</si>
  <si>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</si>
  <si>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</si>
  <si>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</si>
  <si>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</si>
  <si>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</si>
  <si>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</si>
  <si>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</si>
  <si>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</si>
  <si>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</si>
  <si>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</si>
  <si>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</si>
  <si>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</si>
  <si>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</si>
  <si>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</si>
  <si>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</si>
  <si>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</si>
  <si>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</si>
  <si>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</si>
  <si>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</si>
  <si>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</si>
  <si>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</si>
  <si>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</si>
  <si>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</si>
  <si>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</si>
  <si>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</si>
  <si>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</si>
  <si>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</si>
  <si>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</si>
  <si>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</si>
  <si>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</si>
  <si>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</si>
  <si>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</si>
  <si>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</si>
  <si>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</si>
  <si>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</si>
  <si>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</si>
  <si>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</si>
  <si>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</si>
  <si>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</si>
  <si>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</si>
  <si>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</si>
  <si>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</si>
  <si>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</si>
  <si>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</si>
  <si>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</si>
  <si>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</si>
  <si>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</si>
  <si>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</si>
  <si>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</si>
  <si>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</si>
  <si>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</si>
  <si>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</si>
  <si>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</si>
  <si>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</si>
  <si>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</si>
  <si>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</si>
  <si>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</si>
  <si>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</si>
  <si>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</si>
  <si>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</si>
  <si>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</si>
  <si>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</si>
  <si>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</si>
  <si>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</si>
  <si>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</si>
  <si>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</si>
  <si>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</si>
  <si>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</si>
  <si>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</si>
  <si>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</si>
  <si>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</si>
  <si>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</si>
  <si>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</si>
  <si>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</si>
  <si>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</si>
  <si>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</si>
  <si>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</si>
  <si>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</si>
  <si>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</si>
  <si>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</si>
  <si>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</si>
  <si>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</si>
  <si>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</si>
  <si>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</si>
  <si>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</si>
  <si>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</si>
  <si>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</si>
  <si>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</si>
  <si>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</si>
  <si>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</si>
  <si>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</si>
  <si>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</si>
  <si>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</si>
  <si>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</si>
  <si>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</si>
  <si>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</si>
  <si>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</si>
  <si>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</si>
  <si>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</si>
  <si>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</si>
  <si>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</si>
  <si>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</si>
  <si>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</si>
  <si>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</si>
  <si>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</si>
  <si>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</si>
  <si>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</si>
  <si>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</si>
  <si>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</si>
  <si>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</si>
  <si>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</si>
  <si>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</si>
  <si>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</si>
  <si>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</si>
  <si>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</si>
  <si>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</si>
  <si>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</si>
  <si>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</si>
  <si>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</si>
  <si>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</si>
  <si>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</si>
  <si>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</si>
  <si>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</si>
  <si>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</si>
  <si>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</si>
  <si>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</si>
  <si>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</si>
  <si>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</si>
  <si>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</si>
  <si>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</si>
  <si>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</si>
  <si>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</si>
  <si>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</si>
  <si>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</si>
  <si>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</si>
  <si>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</si>
  <si>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</si>
  <si>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</si>
  <si>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</si>
  <si>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</si>
  <si>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</si>
  <si>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</si>
  <si>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</si>
  <si>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</si>
  <si>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</si>
  <si>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</si>
  <si>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</si>
  <si>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</si>
  <si>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</si>
  <si>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</si>
  <si>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</si>
  <si>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</si>
  <si>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</si>
  <si>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</si>
  <si>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</si>
  <si>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</si>
  <si>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</si>
  <si>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</si>
  <si>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</si>
  <si>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</si>
  <si>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</si>
  <si>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</si>
  <si>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</si>
  <si>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</si>
  <si>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</si>
  <si>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</si>
  <si>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</si>
  <si>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</si>
  <si>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</si>
  <si>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</si>
  <si>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</si>
  <si>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</si>
  <si>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</si>
  <si>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</si>
  <si>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</si>
  <si>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</si>
  <si>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</si>
  <si>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</si>
  <si>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</si>
  <si>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</si>
  <si>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</si>
  <si>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</si>
  <si>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</si>
  <si>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</si>
  <si>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</si>
  <si>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</si>
  <si>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</si>
  <si>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</si>
  <si>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</si>
  <si>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</si>
  <si>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</si>
  <si>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</si>
  <si>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</si>
  <si>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</si>
  <si>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</si>
  <si>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</si>
  <si>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</si>
  <si>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</si>
  <si>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</si>
  <si>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</si>
  <si>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</si>
  <si>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</si>
  <si>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</si>
  <si>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</si>
  <si>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</si>
  <si>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</si>
  <si>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</si>
  <si>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</si>
  <si>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</si>
  <si>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</si>
  <si>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</si>
  <si>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</si>
  <si>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</si>
  <si>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</si>
  <si>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</si>
  <si>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</si>
  <si>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</si>
  <si>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</si>
  <si>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</si>
  <si>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</si>
  <si>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</si>
  <si>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</si>
  <si>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</si>
  <si>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</si>
  <si>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</si>
  <si>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</si>
  <si>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</si>
  <si>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</si>
  <si>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</si>
  <si>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</si>
  <si>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</si>
  <si>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</si>
  <si>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</si>
  <si>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</si>
  <si>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</si>
  <si>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</si>
  <si>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</si>
  <si>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</si>
  <si>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</si>
  <si>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</si>
  <si>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</si>
  <si>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</si>
  <si>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</si>
  <si>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</si>
  <si>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PCM-20251008-00000938</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</si>
  <si>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</si>
  <si>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</si>
  <si>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</si>
  <si>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</si>
  <si>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</si>
  <si>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</si>
  <si>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</si>
  <si>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</si>
  <si>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</si>
  <si>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</si>
  <si>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</si>
  <si>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</si>
  <si>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</si>
  <si>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</si>
  <si>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</si>
  <si>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</si>
  <si>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</si>
  <si>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</si>
  <si>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</si>
  <si>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</si>
  <si>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</si>
  <si>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</si>
  <si>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</si>
  <si>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</si>
  <si>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</si>
  <si>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</si>
  <si>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</si>
  <si>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</si>
  <si>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</si>
  <si>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</si>
  <si>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</si>
  <si>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</si>
  <si>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</si>
  <si>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</si>
  <si>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</si>
  <si>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</si>
  <si>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</si>
  <si>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</si>
  <si>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</si>
  <si>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</si>
  <si>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</si>
  <si>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</si>
  <si>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</si>
  <si>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</si>
  <si>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</si>
  <si>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</si>
  <si>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</si>
  <si>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</si>
  <si>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</si>
  <si>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</si>
  <si>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</si>
  <si>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</si>
  <si>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</si>
  <si>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</si>
  <si>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</si>
  <si>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</si>
  <si>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</si>
  <si>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</si>
  <si>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</si>
  <si>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</si>
  <si>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</si>
  <si>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</si>
  <si>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</si>
  <si>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</si>
  <si>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</si>
  <si>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</si>
  <si>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</si>
  <si>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</si>
  <si>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</si>
  <si>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</si>
  <si>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</si>
  <si>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</si>
  <si>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</si>
  <si>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</si>
  <si>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</si>
  <si>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</si>
  <si>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</si>
  <si>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</si>
  <si>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</si>
  <si>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</si>
  <si>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</si>
  <si>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</si>
  <si>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</si>
  <si>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</si>
  <si>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</si>
  <si>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</si>
  <si>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</si>
  <si>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</si>
  <si>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</si>
  <si>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</si>
  <si>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</si>
  <si>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</si>
  <si>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</si>
  <si>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</si>
  <si>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</si>
  <si>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</si>
  <si>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</si>
  <si>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</si>
  <si>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</si>
  <si>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</si>
  <si>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</si>
  <si>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</si>
  <si>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</si>
  <si>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</si>
  <si>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</si>
  <si>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</si>
  <si>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</si>
  <si>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</si>
  <si>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</si>
  <si>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</si>
  <si>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</si>
  <si>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</si>
  <si>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</si>
  <si>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</si>
  <si>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</si>
  <si>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</si>
  <si>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at site TS</t>
  </si>
  <si>
    <t>PCM-20251008-00000766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</si>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</sst>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275.46995983795932</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15488</v>
      </c>
      <c r="E3" s="144" t="s">
        <v>38964</v>
      </c>
      <c r="F3" s="145">
        <v>45938.410069444442</v>
      </c>
      <c r="G3" s="146">
        <f ca="1">IFERROR(NOW()-F3,"")</f>
        <v>8.3163194431108423E-3</v>
      </c>
      <c r="H3" s="145">
        <v>45938.403819444444</v>
      </c>
      <c r="I3" s="143" t="str">
        <f>IFERROR(VLOOKUP(D3,DB!A:F,6,0),"")</f>
        <v>SCECO</v>
      </c>
      <c r="J3" s="65" t="str">
        <f>IFERROR(VLOOKUP(D3,DB!A:G,7,0),"")</f>
        <v>Good</v>
      </c>
      <c r="K3" s="147" t="s">
        <v>38967</v>
      </c>
      <c r="L3" s="148" t="str">
        <f>IFERROR(VLOOKUP(D3,DB!A:I,9,0),"")</f>
        <v>Latis</v>
      </c>
    </row>
    <row r="4" spans="1:12" ht="15" customHeight="1">
      <c r="A4" s="142"/>
      <c r="B4" s="143" t="str">
        <f>IFERROR(VLOOKUP(D4,DB!A:K,11,0),"")</f>
        <v/>
      </c>
      <c r="C4" s="143"/>
      <c r="D4" s="143"/>
      <c r="E4" s="144"/>
      <c r="F4" s="145"/>
      <c r="G4" s="146">
        <f ca="1">IFERROR(NOW()-F4,"")</f>
        <v>45938.418385763885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45938.418385763885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45938.418385763885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45938.418385763885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45938.418385763885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45938.418385763885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45938.418385763885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45938.418385763885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45938.418385763885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45938.418385763885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45938.418385763885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45938.418385763885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45938.418385763885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45938.418385763885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45938.418385763885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45938.418385763885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45938.418385763885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45938.418385763885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45938.418385763885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45938.418385763885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45938.418385763885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45938.418385763885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45938.418385763885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45938.418385763885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45938.418385763885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45938.418385763885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45938.418385763885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45938.418385763885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45938.418385763885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45938.418385763885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45938.418385763885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45938.418385763885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45938.418385763885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45938.418385763885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45938.418385763885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45938.418385763885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45938.418385763885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45938.418385763885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45938.418385763885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45938.418385763885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45938.418385763885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45938.418385763885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45938.418385763885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45938.418385763885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45938.418385763885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45938.418385763885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45938.418385763885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45938.418385763885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45938.418385763885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45938.418385763885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45938.418385763885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45938.418385763885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45938.418385763885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45938.418385763885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45938.418385763885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45938.418385763885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45938.418385763885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45938.418385763885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45938.418385763885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45938.418385763885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45938.418385763885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45938.418385763885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45938.418385763885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45938.418385763885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45938.418385763885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45938.418385763885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45938.418385763885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45938.418385763885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45938.418385763885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45938.418385763885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45938.418385763885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45938.418385763885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45938.418385763885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45938.418385763885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45938.418385763885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45938.418385763885</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45938.418385763885</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45938.418385763885</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0528B79F-17DF-472E-A02B-BCDBE3FE7FD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131.69130243055406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113.41854780092399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23855</v>
      </c>
      <c r="E6" s="120" t="s">
        <v>38964</v>
      </c>
      <c r="F6" s="121">
        <v>45938.39571759259</v>
      </c>
      <c r="G6" s="122">
        <f ca="1">IFERROR(NOW()-F6,"-")</f>
        <v>2.2668171295663342E-2</v>
      </c>
      <c r="H6" s="121">
        <v>45938.390162037038</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45938.418385763885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45938.418385763885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45938.418385763885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45938.418385763885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45938.418385763885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45938.418385763885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45938.418385763885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45938.418385763885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45938.418385763885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45938.418385763885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45938.418385763885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45938.418385763885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45938.418385763885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45938.418385763885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45938.418385763885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45938.418385763885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45938.418385763885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45938.418385763885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45938.418385763885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45938.418385763885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45938.418385763885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45938.418385763885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45938.418385763885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45938.418385763885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45938.418385763885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45938.418385763885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45938.418385763885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45938.418385763885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45938.418385763885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45938.418385763885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45938.418385763885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45938.418385763885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45938.418385763885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45938.418385763885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45938.418385763885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45938.418385763885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45938.418385763885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45938.418385763885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45938.418385763885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45938.418385763885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45938.418385763885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45938.418385763885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45938.418385763885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45938.418385763885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45938.418385763885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45938.418385763885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45938.418385763885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45938.418385763885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45938.418385763885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45938.418385763885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45938.418385763885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45938.418385763885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45938.418385763885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45938.418385763885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45938.418385763885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45938.418385763885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45938.418385763885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45938.418385763885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45938.418385763885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45938.418385763885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45938.418385763885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45938.418385763885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45938.418385763885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45938.418385763885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45938.418385763885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45938.418385763885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45938.418385763885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45938.418385763885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45938.418385763885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45938.418385763885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45938.418385763885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45938.418385763885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45938.418385763885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45938.418385763885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45938.418385763885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45938.418385763885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45938.418385763885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45938.418385763885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45938.418385763885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45938.418385763885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45938.418385763885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45938.418385763885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45938.418385763885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45938.418385763885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45938.418385763885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45938.418385763885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45938.418385763885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45938.418385763885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45938.418385763885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45938.418385763885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45938.418385763885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45938.418385763885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45938.418385763885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45938.418385763885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45938.418385763885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45938.418385763885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45938.418385763885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45938.418385763885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45938.418385763885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45938.418385763885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45938.418385763885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45938.418385763885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45938.418385763885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45938.418385763885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45938.418385763885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45938.418385763885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45938.418385763885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45938.418385763885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45938.418385763885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45938.418385763885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45938.418385763885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45938.418385763885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45938.418385763885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45938.418385763885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45938.418385763885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45938.418385763885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45938.418385763885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45938.418385763885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45938.418385763885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45938.418385763885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45938.418385763885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45938.418385763885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45938.418385763885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45938.418385763885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45938.418385763885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45938.418385763885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45938.418385763885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45938.418385763885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45938.418385763885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45938.418385763885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45938.418385763885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45938.418385763885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45938.418385763885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45938.418385763885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45938.418385763885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45938.418385763885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45938.418385763885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45938.418385763885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45938.418385763885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45938.418385763885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45938.418385763885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45938.418385763885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45938.418385763885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45938.418385763885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45938.418385763885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45938.418385763885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45938.418385763885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45938.418385763885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45938.418385763885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45938.418385763885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45938.418385763885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45938.418385763885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45938.418385763885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45938.418385763885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45938.418385763885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45938.418385763885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45938.418385763885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45938.418385763885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45938.418385763885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45938.418385763885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45938.418385763885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45938.418385763885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45938.418385763885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45938.418385763885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45938.418385763885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45938.418385763885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45938.418385763885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45938.418385763885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45938.418385763885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45938.418385763885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45938.418385763885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45938.418385763885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45938.418385763885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45938.418385763885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45938.418385763885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45938.418385763885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45938.418385763885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45938.418385763885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45938.418385763885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45938.418385763885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45938.418385763885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45938.418385763885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45938.418385763885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45938.418385763885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45938.418385763885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45938.418385763885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45938.418385763885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45938.418385763885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45938.418385763885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45938.418385763885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45938.418385763885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45938.418385763885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45938.418385763885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45938.418385763885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45938.418385763885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45938.418385763885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45938.418385763885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45938.418385763885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45938.418385763885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45938.418385763885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45938.418385763885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45938.418385763885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45938.418385763885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45938.418385763885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45938.418385763885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45938.418385763885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45938.418385763885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45938.418385763885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45938.418385763885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45938.418385763885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45938.418385763885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45938.418385763885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45938.418385763885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45938.418385763885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45938.418385763885</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45938.418385763885</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1" ca="1" si="0">IFERROR(NOW()-F2,"-")</f>
        <v>45938.418385763885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45938.418385763885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45938.418385763885</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45938.418385763885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45938.418385763885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45938.418385763885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45938.418385763885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45938.418385763885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45938.418385763885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45938.418385763885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45938.418385763885</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45938.418385763885</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45938.418385763885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45938.418385763885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45938.418385763885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45938.418385763885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45938.418385763885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45938.418385763885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45938.418385763885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45938.418385763885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45938.418385763885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45938.418385763885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45938.418385763885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45938.418385763885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45938.418385763885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45938.418385763885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45938.418385763885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45938.418385763885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45938.418385763885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45938.418385763885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45938.418385763885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45938.418385763885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45938.418385763885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45938.418385763885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45938.418385763885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45938.418385763885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45938.418385763885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45938.418385763885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45938.418385763885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45938.418385763885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45938.418385763885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45938.418385763885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45938.418385763885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45938.418385763885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45938.418385763885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45938.418385763885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45938.418385763885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45938.418385763885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45938.418385763885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45938.418385763885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45938.418385763885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45938.418385763885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45938.418385763885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45938.418385763885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45938.418385763885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45938.418385763885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45938.418385763885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45938.418385763885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45938.418385763885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45938.418385763885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45938.418385763885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45938.418385763885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45938.418385763885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45938.418385763885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45938.418385763885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45938.418385763885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45938.418385763885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45938.418385763885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45938.418385879631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45938.418385879631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45938.418385879631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45938.418385879631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45938.418385879631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45938.418385879631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45938.418385879631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45938.418385879631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45938.418385879631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45938.418385879631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45938.418385879631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45938.418385879631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45938.418385879631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45938.418385879631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45938.418385879631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45938.418385879631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45938.418385879631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45938.418385879631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45938.418385879631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45938.418385879631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45938.418385879631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45938.418385879631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45938.418385879631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45938.418385879631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45938.418385879631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45938.418385879631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45938.418385879631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45938.418385879631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45938.418385879631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45938.418385879631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45938.418385879631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45938.418385879631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45938.418385879631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45938.418385879631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45938.418385879631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45938.418385879631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45938.418385879631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45938.418385879631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45938.418385879631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45938.418385879631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45938.418385879631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45938.418385879631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45938.418385879631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45938.418385879631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45938.418385879631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45938.418385879631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45938.418385879631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45938.418385879631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45938.418385879631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45938.418385879631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45938.418385879631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45938.418385879631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45938.418385879631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45938.418385879631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45938.418385879631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45938.418385879631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45938.418385879631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45938.418385879631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45938.418385879631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45938.418385879631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45938.418385879631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45938.418385879631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45938.418385879631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45938.418385879631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45938.418385879631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45938.418385879631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45938.418385879631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45938.418385879631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45938.418385879631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45938.418385879631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45938.418385879631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45938.418385879631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45938.418385879631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45938.418385879631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45938.418385879631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45938.418385879631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45938.418385879631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45938.418385879631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45938.418385879631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45938.418385879631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45938.418385879631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45938.418385879631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45938.418385879631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45938.418385879631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45938.418385879631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45938.418385879631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45938.418385879631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45938.418385879631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45938.418385879631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45938.418385879631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45938.418385879631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45938.418385879631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45938.418385879631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45938.418385879631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45938.418385879631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45938.418385879631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45938.418385879631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45938.418385879631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45938.418385879631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45938.418385879631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45938.418385879631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45938.418385879631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45938.418385879631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45938.418385879631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45938.418385879631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45938.418385879631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45938.418385879631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45938.418385879631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45938.418385879631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45938.418385879631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45938.418385879631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45938.418385879631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45938.418385879631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45938.418385879631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45938.418385879631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45938.418385879631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45938.418385879631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45938.418385879631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45938.418385879631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45938.418385879631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45938.418385879631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45938.418385879631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45938.418385879631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45938.418385879631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45938.418385879631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45938.418385879631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45938.418385879631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45938.418385879631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45938.418385879631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45938.418385879631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45938.418385879631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45938.418385879631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45938.418385879631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45938.418385879631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45938.418385879631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45938.418385879631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45938.418385879631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45938.418385879631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45938.418385879631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45938.418385879631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45938.418385879631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45938.418385879631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45938.418385879631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45938.418385879631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45938.418385879631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45938.418385879631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45938.418385879631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45938.418385879631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45938.418385879631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45938.418385879631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45938.418385879631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45938.418385879631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45938.418385879631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45938.418385879631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45938.418385879631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45938.418385879631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45938.418385879631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45938.418385879631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45938.418385879631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45938.418385879631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45938.418385879631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45938.418385879631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45938.418385879631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45938.418385879631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45938.418385879631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45938.418385879631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45938.418385879631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45938.418385879631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45938.418385879631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45938.418385879631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45938.418385879631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45938.418385879631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45938.418385879631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45938.418385879631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45938.418385879631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45938.418385879631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45938.418385879631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45938.418385879631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45938.418385879631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45938.418385879631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45938.418385879631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45938.418385879631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45938.418385879631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45938.418385879631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45938.418385879631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45938.418385879631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45938.418385879631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45938.418385879631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45938.418385879631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45938.418385879631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45938.418385879631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45938.418385879631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45938.418385879631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45938.418385879631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45938.418385879631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45938.418385879631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45938.418385879631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45938.418385879631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45938.418385879631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45938.418385879631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45938.418385879631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45938.418385879631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45938.418385879631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45938.418385879631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45938.418385879631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45938.418385879631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45938.418385879631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45938.418385879631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45938.418385879631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45938.418385879631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45938.418385879631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45938.418385879631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45938.418385879631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45938.418385879631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45938.418385879631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45938.418385879631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45938.418385879631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45938.418385879631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45938.418385879631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45938.418385879631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45938.418385879631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45938.418385879631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45938.418385879631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45938.418385879631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45938.418385879631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45938.418385879631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45938.418385879631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45938.418385879631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45938.418385879631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45938.418385879631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45938.418385879631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45938.418385879631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45938.418385879631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45938.418385879631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45938.418385879631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45938.418385879631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45938.418385879631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45938.418385879631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45938.418385879631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45938.418385879631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45938.418385879631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45938.418385879631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45938.418385879631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45938.418385879631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45938.418385879631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45938.418385879631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45938.418385879631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45938.418385879631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45938.418385879631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45938.418385879631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45938.418385879631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45938.418385879631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45938.418385879631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45938.418385879631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45938.418385879631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45938.418385879631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45938.418385879631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45938.418385879631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45938.418385879631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45938.418385879631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45938.418385879631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45938.418385879631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45938.418385879631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45938.418385879631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45938.418385879631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45938.418385879631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45938.418385879631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45938.418385879631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45938.418385879631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45938.418385879631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45938.418385879631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45938.418385879631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45938.418385879631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45938.418385879631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45938.418385879631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45938.418385879631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45938.418385879631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45938.418385879631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45938.418385879631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45938.418385879631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45938.418385879631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45938.418385879631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45938.418385879631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45938.418385879631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45938.418385879631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45938.418385879631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45938.418385879631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45938.418385879631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45938.418385879631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45938.418385879631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45938.418385879631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45938.418385879631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45938.418385879631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45938.418385879631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45938.418385879631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45938.418385879631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45938.418385879631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45938.418385879631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45938.418385879631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45938.418385879631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45938.418385879631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45938.418385879631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45938.418385879631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45938.418385879631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45938.418385879631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45938.418385879631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45938.418385879631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45938.418385879631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45938.418385879631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45938.418385879631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45938.418385879631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45938.418385879631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45938.418385879631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45938.418385879631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45938.418385879631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45938.418385879631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45938.418385879631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45938.418385879631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45938.418385879631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45938.418385879631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45938.418385879631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45938.418385879631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45938.418385879631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45938.418385879631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45938.418385879631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45938.418385879631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45938.418385879631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45938.418385879631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45938.418385879631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45938.418385879631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45938.418385879631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45938.418385879631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45938.418385879631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45938.418385879631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45938.418385879631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45938.418385879631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45938.418385879631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45938.418385879631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45938.418385879631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45938.418385879631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45938.418385879631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45938.418385879631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45938.418385879631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45938.418385879631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45938.418385879631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45938.418385879631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45938.418385879631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45938.418385879631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45938.418385879631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45938.418385879631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45938.418385879631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45938.418385879631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45938.418385879631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45938.418385879631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45938.418385879631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45938.418385879631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45938.418385879631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45938.418385879631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45938.418385879631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45938.418385879631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45938.418385879631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45938.418385879631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45938.418385879631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45938.418385879631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45938.418385879631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45938.418385879631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45938.418385879631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45938.418385879631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45938.418385879631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45938.418385879631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45938.418385879631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45938.418385879631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45938.418385879631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45938.418385879631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45938.418385879631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45938.418385879631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45938.418385879631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45938.418385879631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45938.418385879631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45938.418385879631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45938.418385879631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45938.418385879631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45938.418385879631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45938.418385879631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45938.418385879631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45938.418385879631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45938.418385879631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45938.418385879631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45938.418385879631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45938.418385879631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45938.418385879631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45938.418385879631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45938.418385879631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45938.418385879631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45938.418385879631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45938.418385879631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45938.418385879631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45938.418385879631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45938.418385879631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45938.418385879631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45938.418385879631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45938.418385879631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45938.418385879631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45938.418385879631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45938.418385879631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45938.418385879631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45938.418385879631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45938.418385879631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45938.418385879631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45938.418385879631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45938.418385879631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45938.418385879631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45938.418385879631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45938.418385879631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45938.418385879631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45938.418385879631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45938.418385879631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45938.418385879631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45938.418385879631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45938.418385879631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45938.418385879631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45938.418385879631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45938.418385879631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45938.418385879631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45938.418385879631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45938.418385879631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45938.418385879631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45938.418385879631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45938.418385879631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45938.418385879631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45938.418385879631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45938.418385879631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45938.418385879631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45938.418385879631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45938.418385879631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45938.418385879631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45938.418385879631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45938.418385879631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45938.418385879631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45938.418385879631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45938.418385879631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45938.418385879631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45938.418385879631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45938.418385879631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45938.418385879631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45938.418385879631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45938.418385879631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45938.418385879631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45938.418385879631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45938.418385879631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45938.418385879631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45938.418385879631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45938.418385879631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45938.418385879631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45938.418385879631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45938.418385879631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45938.418385879631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45938.418385879631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45938.418385879631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45938.418385879631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45938.418385879631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45938.418385879631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45938.418385879631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45938.418385879631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45938.418385879631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45938.418385879631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45938.418385879631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45938.418385879631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45938.418385879631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45938.418385879631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45938.418385879631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45938.418385879631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45938.418385879631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45938.418385879631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45938.418385879631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45938.418385879631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45938.418385879631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45938.418385879631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45938.418385879631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45938.418385879631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45938.418385879631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45938.418385879631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45938.418385879631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45938.418385879631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45938.418385879631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45938.418385879631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45938.418385879631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45938.418385879631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45938.418385879631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45938.418385879631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45938.418385879631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45938.418385879631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45938.418385879631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45938.418385879631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45938.418385879631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45938.418385879631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45938.418385879631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45938.418385879631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45938.418385879631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45938.418385879631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45938.418385879631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45938.418385879631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45938.418385879631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45938.418385879631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45938.418385879631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45938.418385879631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45938.418385879631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45938.418385879631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45938.418385879631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45938.418385879631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45938.418385879631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45938.418385879631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45938.418385879631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45938.418385879631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45938.418385879631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45938.418385879631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45938.418385879631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45938.418385879631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45938.418385879631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45938.418385879631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45938.418385879631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45938.418385879631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45938.418385879631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45938.418385879631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45938.418385879631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45938.418385879631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45938.418385879631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45938.418385879631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45938.418385879631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45938.418385879631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45938.418385879631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45938.418385879631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45938.418385879631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45938.418385879631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45938.418385879631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45938.418385879631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45938.418385879631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45938.418385879631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45938.418385879631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45938.418385879631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45938.418385879631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45938.418385879631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45938.418385879631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45938.418385879631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45938.418385879631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45938.418385879631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45938.418385879631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45938.418385879631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45938.418385879631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45938.418385879631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45938.418385879631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45938.418385879631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45938.418385879631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45938.418385879631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45938.418385879631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45938.418385879631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45938.418385879631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45938.418385879631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45938.418385879631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45938.418385879631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45938.418385879631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45938.418385879631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45938.418385879631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45938.418385879631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45938.418385879631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45938.418385879631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45938.418385879631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45938.418385879631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45938.418385879631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45938.418385879631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45938.418385879631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45938.418385879631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45938.418385879631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45938.418385879631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45938.418385879631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45938.418385879631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45938.418385879631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45938.418385879631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45938.418385879631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45938.418385879631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45938.418385879631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45938.418385879631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45938.418385879631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45938.418385879631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45938.418385879631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45938.418385879631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45938.418385879631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45938.418385879631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45938.418385879631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45938.418385879631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45938.418385879631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45938.418385879631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45938.418385879631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45938.418385879631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45938.418385879631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45938.418385879631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45938.418385879631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45938.418385879631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45938.418385879631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45938.418385879631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45938.418385879631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45938.418385879631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45938.418385879631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45938.418385879631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45938.418385879631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45938.418385879631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45938.418385879631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45938.418385879631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45938.418385879631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45938.418385879631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45938.418385879631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45938.418385879631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45938.418385879631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45938.418385879631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45938.418385879631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45938.418385879631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45938.418385879631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45938.418385879631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45938.418385879631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45938.418385879631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45938.418385879631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45938.418385879631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45938.418385879631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45938.418385879631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45938.418385879631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45938.418385879631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45938.418385879631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45938.418385879631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45938.418385879631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45938.418385879631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45938.418385879631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45938.418385879631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45938.418385879631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45938.418385879631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45938.418385879631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45938.418385879631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45938.418385879631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45938.418385879631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45938.418385879631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45938.418385879631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45938.418385879631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45938.418385879631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45938.418385879631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45938.418385879631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45938.418385879631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45938.418385879631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45938.418385879631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45938.418385879631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45938.418385879631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45938.418385879631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45938.418385879631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45938.418385879631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45938.418385879631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45938.418385879631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45938.418385879631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45938.418385879631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45938.418385879631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45938.418385879631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45938.418385879631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45938.418385879631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45938.418385879631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45938.418385879631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45938.418385879631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45938.418385879631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45938.418385879631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45938.418385879631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45938.418385879631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45938.418385879631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45938.418385879631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45938.418385879631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45938.418385879631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45938.418385879631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45938.418385879631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45938.418385879631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45938.418385879631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45938.418385879631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45938.418385879631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45938.418385879631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45938.418385879631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45938.418385879631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45938.418385879631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45938.418385879631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45938.418385879631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45938.418385879631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45938.418385879631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45938.418385879631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45938.418385879631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45938.418385879631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45938.418385879631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45938.418385879631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45938.418385879631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45938.418385879631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45938.418385879631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45938.418385879631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45938.418385879631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45938.418385879631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45938.418385879631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45938.418385879631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45938.418385879631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45938.418385879631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45938.418385879631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45938.418385879631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45938.418385879631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45938.418385879631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45938.418385879631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45938.418385879631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45938.418385879631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45938.418385879631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45938.418385879631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45938.418385879631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45938.418385879631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45938.418385879631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45938.418385879631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45938.418385879631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45938.418385879631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45938.418385879631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45938.418385879631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45938.418385879631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45938.418385879631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45938.418385879631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45938.418385879631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45938.418385879631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45938.418385879631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45938.418385879631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45938.418385879631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45938.418385879631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45938.418385879631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45938.418385879631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45938.418385879631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45938.418385879631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45938.418385879631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45938.418385879631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45938.418385879631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45938.418385879631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45938.418385879631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45938.418385879631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45938.418385879631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45938.418385879631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45938.418385879631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45938.418385879631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45938.418385879631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45938.418385879631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45938.418385879631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45938.418385879631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45938.418385879631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45938.418385879631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45938.418385879631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45938.418385879631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45938.418385879631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45938.418385879631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45938.418385879631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45938.418385879631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45938.418385879631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45938.418385879631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45938.418385879631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45938.418385879631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45938.418385879631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45938.418385879631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45938.418385879631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45938.418385879631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45938.418385879631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45938.418385879631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45938.418385879631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45938.418385879631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45938.418385879631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45938.418385879631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45938.418385879631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45938.418385879631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45938.418385879631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45938.418385879631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45938.418385879631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45938.418385879631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45938.418385879631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45938.418385879631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45938.418385879631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45938.418385879631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45938.418385879631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45938.418385879631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45938.418385879631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45938.418385879631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45938.418385879631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45938.418385879631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45938.418385879631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45938.418385879631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45938.418385879631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45938.418385879631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45938.418385879631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45938.418385879631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45938.418385879631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45938.418385879631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45938.418385879631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45938.418385879631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45938.418385879631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45938.418385879631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45938.418385879631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45938.418385879631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45938.418385879631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45938.418385879631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45938.418385879631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45938.418385879631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45938.418385879631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45938.418385879631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45938.418385879631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45938.418385879631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45938.418385879631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45938.418385879631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45938.418385879631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45938.418385879631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45938.418385879631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45938.418385879631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45938.418385879631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45938.418385879631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45938.418385879631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45938.418385879631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45938.418385879631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45938.418385879631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45938.418385879631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45938.418385879631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45938.418385879631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45938.418385879631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45938.418385879631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45938.418385879631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45938.418385879631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45938.418385879631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45938.418385879631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45938.418385879631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45938.418385879631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45938.418385879631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45938.418385879631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45938.418385879631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45938.418385879631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45938.418385879631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45938.418385879631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45938.418385879631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45938.418385879631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45938.418385879631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45938.418385879631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45938.418385879631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45938.418385879631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45938.418385879631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45938.418385879631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45938.418385879631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45938.418385879631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45938.418385879631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45938.418385879631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45938.418385879631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45938.418385879631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45938.418385879631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45938.418385879631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45938.418385879631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45938.418385879631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45938.418385879631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45938.418385879631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45938.418385879631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45938.418385879631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45938.418385879631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45938.418385879631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45938.418385879631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45938.418385879631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45938.418385879631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45938.418385879631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45938.418385879631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45938.418385879631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45938.418385879631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45938.418385879631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45938.418385879631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45938.418385879631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45938.418385879631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45938.418385879631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45938.418385879631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45938.418385879631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45938.418385879631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45938.418385879631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45938.418385879631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45938.418385879631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45938.418385879631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45938.418385879631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45938.418385879631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45938.418385879631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45938.418385879631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45938.418385879631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45938.418385879631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45938.418385879631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45938.418385879631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45938.418385879631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45938.418385879631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45938.418385879631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45938.418385879631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45938.418385879631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45938.418385879631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45938.418385879631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45938.418385879631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45938.418385879631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45938.418385879631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45938.418385879631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45938.418385879631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45938.418385879631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45938.418385879631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45938.418385879631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45938.418385879631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45938.418385879631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45938.418385879631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45938.418385879631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45938.418385879631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45938.418385879631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45938.418385879631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45938.418385879631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45938.418385879631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45938.418385879631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45938.418385879631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45938.418385879631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45938.418385879631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45938.418385879631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45938.418385879631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45938.418385879631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45938.418385879631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45938.418385879631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45938.418385879631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45938.418385879631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45938.418385879631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45938.418385879631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45938.418385879631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45938.418385879631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45938.418385879631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45938.418385879631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45938.418385879631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45938.418385879631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45938.418385879631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45938.418385879631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45938.418385879631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45938.418385879631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45938.418385879631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45938.418385879631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45938.418385879631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45938.418385879631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45938.418385879631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45938.418385879631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45938.418385879631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45938.418385879631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45938.418385879631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45938.418385879631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45938.418385879631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45938.418385879631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45938.418385879631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45938.418385879631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45938.418385879631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45938.418385879631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45938.418385879631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45938.418385879631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45938.418385879631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45938.418385879631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45938.418385879631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45938.418385879631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45938.418385879631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45938.418385879631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45938.418385879631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45938.418385879631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45938.418385879631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45938.418385879631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45938.418385879631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45938.418385879631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45938.418385879631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45938.418385879631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45938.418385879631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45938.418385879631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45938.418385879631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45938.418385879631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45938.418385879631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45938.418385879631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45938.418385879631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45938.418385879631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45938.418385879631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45938.418385879631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45938.418385879631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45938.418385879631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45938.418385879631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45938.418385879631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45938.418385879631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45938.418385879631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45938.418385879631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45938.418385879631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45938.418385879631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45938.418385879631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45938.418385879631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45938.418385879631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45938.418385879631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45938.418385879631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45938.418385879631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45938.418385879631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45938.418385879631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45938.418385879631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45938.418385879631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45938.418385879631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45938.418385879631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45938.418385879631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45938.418385879631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45938.418385879631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45938.418385879631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45938.418385879631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45938.418385879631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45938.418385879631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45938.418385879631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45938.418385879631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45938.418385879631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45938.418385879631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45938.418385879631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45938.418385879631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45938.418385879631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45938.418385879631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45938.418385879631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45938.418385879631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45938.418385879631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45938.418385879631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45938.418385879631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45938.418385879631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45938.418385879631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45938.418385879631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45938.418385879631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45938.418385879631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45938.418385879631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45938.418385879631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45938.418385879631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45938.418385879631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45938.418385879631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45938.418385879631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45938.418385879631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45938.418385879631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45938.418385879631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45938.418385879631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45938.418385879631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45938.418385879631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45938.418385879631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45938.418385879631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45938.418385879631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45938.418385879631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45938.418385879631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45938.418385879631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45938.418385879631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45938.418385879631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45938.418385879631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45938.418385879631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45938.418385879631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45938.418385879631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45938.418385879631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45938.418385879631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45938.418385879631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45938.418385879631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45938.418385879631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45938.418385879631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45938.418385879631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45938.418385879631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45938.418385879631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45938.418385879631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45938.418385879631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45938.418385879631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45938.418385879631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45938.418385879631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45938.418385879631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45938.418385879631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45938.418385879631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45938.418385879631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45938.418385879631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45938.418385879631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45938.418385879631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45938.418385879631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45938.418385879631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45938.418385879631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45938.418385879631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45938.418385879631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45938.418385879631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45938.418385879631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45938.418385879631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45938.418385879631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45938.418385879631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45938.418385879631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45938.418385879631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45938.418385879631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45938.418385879631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45938.418385879631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45938.418385879631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45938.418385879631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45938.418385879631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45938.418385879631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45938.418385879631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45938.418385879631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45938.418385879631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45938.418385879631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45938.418385879631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45938.418385879631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45938.418385879631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45938.418385879631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45938.418385879631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45938.418385879631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45938.418385879631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45938.418385879631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45938.418385879631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45938.418385879631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45938.418385879631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45938.418385879631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45938.418385879631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45938.418385879631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45938.418385879631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45938.418385879631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45938.418385879631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45938.418385879631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45938.418385879631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45938.418385879631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45938.418385879631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45938.418385879631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45938.418385879631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45938.418385879631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45938.418385879631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45938.418385879631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45938.418385879631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45938.418385879631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45938.418385879631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45938.418385879631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45938.418385879631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45938.418385879631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45938.418385879631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45938.418385879631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45938.418385879631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45938.418385879631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45938.418385879631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45938.418385879631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45938.418385879631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45938.418385879631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45938.418385879631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45938.418385879631</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234.93766817128926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0.73995983795612119</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1</v>
      </c>
      <c r="D4" s="129" t="s">
        <v>27578</v>
      </c>
      <c r="E4" s="130" t="s">
        <v>38964</v>
      </c>
      <c r="F4" s="131"/>
      <c r="G4" s="132">
        <f ca="1">IFERROR(NOW()-F4,"")</f>
        <v>45938.418385763885</v>
      </c>
      <c r="H4" s="131">
        <v>45937.997557870367</v>
      </c>
      <c r="I4" s="127" t="str">
        <f>IFERROR(VLOOKUP(D4,DB!A:F,6,0),"")</f>
        <v>SCECO</v>
      </c>
      <c r="J4" s="127" t="str">
        <f>IFERROR(VLOOKUP(D4,DB!A:G,7,0),"")</f>
        <v>Dead</v>
      </c>
      <c r="K4" s="134" t="s">
        <v>39061</v>
      </c>
      <c r="L4" s="129" t="str">
        <f>IFERROR(VLOOKUP(D4,DB!A:I,9,0),"")</f>
        <v>Latis</v>
      </c>
    </row>
    <row r="5" spans="1:16" ht="15" customHeight="1">
      <c r="A5" s="127" t="s">
        <v>39062</v>
      </c>
      <c r="B5" s="127" t="str">
        <f>IFERROR(VLOOKUP(D5,DB!A:K,11,0),"")</f>
        <v>R4</v>
      </c>
      <c r="C5" s="128">
        <v>2</v>
      </c>
      <c r="D5" s="99" t="s">
        <v>34129</v>
      </c>
      <c r="E5" s="130" t="s">
        <v>38964</v>
      </c>
      <c r="F5" s="131">
        <v>45938.380682870367</v>
      </c>
      <c r="G5" s="132">
        <f ca="1">IFERROR(NOW()-F5,"")</f>
        <v>3.7702893518144265E-2</v>
      </c>
      <c r="H5" s="131">
        <v>45938.366342592592</v>
      </c>
      <c r="I5" s="127" t="str">
        <f>IFERROR(VLOOKUP(D5,DB!A:F,6,0),"")</f>
        <v>SCECO</v>
      </c>
      <c r="J5" s="127" t="str">
        <f>IFERROR(VLOOKUP(D5,DB!A:G,7,0),"")</f>
        <v>Dead</v>
      </c>
      <c r="K5" s="134" t="s">
        <v>39063</v>
      </c>
      <c r="L5" s="129" t="str">
        <f>IFERROR(VLOOKUP(D5,DB!A:I,9,0),"")</f>
        <v>Latis</v>
      </c>
    </row>
    <row r="6" spans="1:16" ht="15" customHeight="1">
      <c r="A6" s="127"/>
      <c r="B6" s="127" t="str">
        <f>IFERROR(VLOOKUP(D6,DB!A:K,11,0),"")</f>
        <v/>
      </c>
      <c r="C6" s="128"/>
      <c r="D6" s="129"/>
      <c r="E6" s="130"/>
      <c r="F6" s="131"/>
      <c r="G6" s="132">
        <f ca="1">IFERROR(NOW()-F6,"")</f>
        <v>45938.418385763885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45938.418385763885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45938.418385763885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45938.418385763885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45938.418385763885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45938.418385763885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45938.418385763885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45938.418385763885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45938.418385763885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45938.418385763885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45938.418385763885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45938.418385763885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45938.418385763885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45938.418385763885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45938.418385763885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45938.418385763885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45938.418385763885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45938.418385763885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45938.418385763885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45938.418385763885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45938.418385763885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45938.418385763885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45938.418385763885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45938.418385763885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45938.418385763885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45938.418385763885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45938.418385763885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45938.418385763885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45938.418385763885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45938.418385763885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45938.418385763885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45938.418385763885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45938.418385763885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45938.418385763885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45938.418385763885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45938.418385763885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45938.418385763885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45938.418385763885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45938.418385763885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45938.418385763885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45938.418385763885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45938.418385763885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45938.418385763885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45938.418385763885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45938.418385763885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45938.418385763885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45938.418385763885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45938.418385763885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45938.418385763885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45938.418385763885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45938.418385763885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45938.418385763885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45938.418385763885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45938.418385763885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45938.418385763885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45938.418385763885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45938.418385763885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45938.418385763885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45938.418385763885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45938.418385763885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45938.418385763885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45938.418385763885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45938.418385763885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45938.418385763885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45938.418385763885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45938.418385763885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45938.418385763885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45938.418385763885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45938.418385763885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45938.418385763885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45938.418385763885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45938.418385763885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45938.418385763885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45938.418385763885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45938.418385763885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45938.418385763885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45938.418385763885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45938.418385763885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45938.418385763885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45938.418385763885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45938.418385763885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45938.418385763885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45938.418385763885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45938.418385763885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45938.418385763885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45938.418385763885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45938.418385763885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45938.418385763885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45938.418385763885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45938.418385763885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45938.418385763885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45938.418385763885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45938.418385763885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45938.418385763885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45938.418385763885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45938.418385763885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45938.418385763885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45938.418385763885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45938.418385763885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45938.418385763885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45938.418385763885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45938.418385763885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45938.418385763885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45938.418385763885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45938.418385763885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45938.418385763885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45938.418385763885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45938.418385763885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45938.418385763885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45938.418385763885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45938.418385763885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45938.418385763885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45938.418385763885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45938.418385763885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45938.418385763885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45938.418385763885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45938.418385763885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45938.418385763885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45938.418385763885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45938.418385763885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45938.418385763885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45938.418385763885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45938.418385763885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45938.418385763885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45938.418385763885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45938.418385763885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45938.418385763885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45938.418385763885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45938.418385763885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45938.418385763885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45938.418385763885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45938.418385763885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45938.418385763885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45938.418385763885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45938.418385763885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45938.418385763885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45938.418385763885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45938.418385763885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45938.418385763885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45938.418385763885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45938.418385763885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45938.418385763885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45938.418385763885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45938.418385763885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45938.418385763885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45938.418385763885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45938.418385763885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45938.418385763885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45938.418385763885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45938.418385763885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45938.418385763885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45938.418385763885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45938.418385763885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45938.418385763885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45938.418385763885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45938.418385763885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45938.418385763885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45938.418385763885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45938.418385763885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45938.418385763885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45938.418385763885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45938.418385763885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45938.418385763885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45938.418385763885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45938.418385763885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45938.418385763885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45938.418385763885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45938.418385763885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45938.418385763885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45938.418385763885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45938.418385763885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45938.418385763885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45938.418385763885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45938.418385763885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45938.418385763885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45938.418385763885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45938.418385763885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45938.418385763885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45938.418385763885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45938.418385763885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45938.418385763885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45938.418385763885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45938.418385763885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45938.418385763885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45938.418385763885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45938.418385763885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45938.418385763885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45938.418385763885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45938.418385763885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45938.418385763885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45938.418385763885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45938.418385763885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45938.418385763885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45938.418385763885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45938.418385763885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45938.418385763885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45938.418385763885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45938.418385763885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45938.418385763885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45938.418385763885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45938.418385763885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45938.418385763885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45938.418385763885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45938.418385763885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45938.418385763885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45938.418385763885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45938.418385763885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45938.418385763885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45938.418385763885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45938.418385763885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45938.418385763885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45938.418385763885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45938.418385763885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45938.418385763885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45938.418385763885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45938.418385763885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45938.418385763885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45938.418385763885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45938.418385763885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45938.418385763885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45938.418385763885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45938.418385763885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45938.418385763885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45938.418385763885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45938.418385763885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45938.418385763885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45938.418385763885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45938.418385763885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45938.418385763885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45938.418385763885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45938.418385763885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45938.418385763885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45938.418385763885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45938.418385763885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45938.418385763885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45938.418385763885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45938.418385763885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45938.418385763885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45938.418385763885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45938.418385763885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45938.418385763885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45938.418385763885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45938.418385763885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45938.418385763885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45938.418385763885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45938.418385763885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45938.418385763885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45938.418385763885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45938.418385763885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45938.418385763885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45938.418385763885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45938.418385763885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45938.418385763885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45938.418385763885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45938.418385763885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45938.418385763885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45938.418385763885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45938.418385763885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45938.418385763885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45938.418385763885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45938.418385763885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45938.418385763885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45938.418385763885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45938.418385763885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45938.418385763885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45938.418385763885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45938.418385763885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45938.418385763885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45938.418385763885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45938.418385763885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45938.418385763885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45938.418385763885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45938.418385763885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45938.418385763885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45938.418385763885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45938.418385763885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45938.418385763885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45938.418385763885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45938.418385763885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45938.418385763885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45938.418385763885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45938.418385763885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45938.418385763885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45938.418385763885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45938.418385763885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45938.418385763885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45938.418385763885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45938.418385763885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45938.418385763885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45938.418385763885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45938.418385763885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45938.418385763885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45938.418385763885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45938.418385763885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45938.418385763885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45938.418385763885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45938.418385763885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45938.418385763885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45938.418385763885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45938.418385763885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45938.418385763885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45938.418385763885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45938.418385763885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45938.418385763885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45938.418385763885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45938.418385763885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45938.418385763885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45938.418385763885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45938.418385763885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45938.418385763885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45938.418385763885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45938.418385763885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45938.418385763885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45938.418385763885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45938.418385763885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45938.418385763885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45938.418385763885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45938.418385763885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45938.418385763885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45938.418385763885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45938.418385763885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45938.418385763885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45938.418385763885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45938.418385763885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45938.418385763885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45938.418385763885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45938.418385763885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45938.418385763885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45938.418385763885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45938.418385763885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45938.418385763885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45938.418385763885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45938.418385763885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45938.418385763885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45938.418385763885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45938.418385763885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45938.418385763885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45938.418385763885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45938.418385763885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45938.418385763885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45938.418385763885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45938.418385763885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45938.418385763885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45938.418385763885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45938.418385763885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45938.418385763885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45938.418385763885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45938.418385763885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45938.418385763885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45938.418385763885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45938.418385763885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45938.418385763885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45938.418385763885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45938.418385763885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45938.418385763885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45938.418385763885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45938.418385763885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45938.418385763885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45938.418385763885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45938.418385763885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45938.418385763885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45938.418385763885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45938.418385763885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45938.418385763885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45938.418385763885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45938.418385763885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45938.418385763885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45938.418385763885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45938.418385763885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45938.418385763885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45938.418385763885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45938.418385763885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45938.418385763885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45938.418385763885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45938.418385763885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45938.418385763885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45938.418385763885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45938.418385763885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45938.418385763885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45938.418385763885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45938.418385763885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45938.418385763885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45938.418385763885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45938.418385763885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45938.418385763885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45938.418385763885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45938.418385763885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45938.418385763885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45938.418385763885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45938.418385763885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45938.418385763885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45938.418385763885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45938.418385763885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45938.418385763885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45938.418385763885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45938.418385763885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45938.418385763885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45938.418385763885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45938.418385763885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45938.418385763885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45938.418385763885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45938.418385763885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45938.418385763885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45938.418385763885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45938.418385763885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45938.418385763885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45938.418385763885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45938.418385763885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45938.418385763885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45938.418385763885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45938.418385763885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45938.418385763885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45938.418385763885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45938.418385763885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45938.418385763885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45938.418385763885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45938.418385763885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45938.418385763885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45938.418385763885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45938.418385763885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45938.418385763885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45938.418385763885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45938.418385763885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45938.418385763885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45938.418385763885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45938.418385763885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45938.418385763885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45938.418385763885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45938.418385763885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45938.418385763885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45938.418385763885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45938.418385763885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45938.418385763885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45938.418385763885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45938.418385763885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45938.418385763885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45938.418385763885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45938.418385763885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45938.418385763885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45938.418385763885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45938.418385763885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45938.418385763885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45938.418385763885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45938.418385763885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45938.418385763885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45938.418385763885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45938.418385763885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45938.418385763885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45938.418385763885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45938.418385763885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45938.418385763885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45938.418385763885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45938.418385763885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45938.418385763885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45938.418385763885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45938.418385763885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45938.418385763885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45938.418385763885</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45938.418385763885</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45938.418385763885</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45938.418385763885</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45938.418385763885</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45938.418385763885</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45938.418385763885</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46.586325578697142</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39">
        <f ca="1">IFERROR(NOW()-F3,"-")</f>
        <v>12.229508449068817</v>
      </c>
      <c r="H3" s="38">
        <v>45926.158159722225</v>
      </c>
      <c r="I3" s="37" t="str">
        <f>IFERROR(VLOOKUP(D3,DB!A:F,6,0),"")</f>
        <v>SCECO</v>
      </c>
      <c r="J3" s="37" t="str">
        <f>IFERROR(VLOOKUP(D3,DB!A:G,7,0),"")</f>
        <v>Good</v>
      </c>
      <c r="K3" s="37" t="s">
        <v>39067</v>
      </c>
      <c r="L3" s="37" t="str">
        <f>IFERROR(VLOOKUP(D3,DB!A:I,9,0),"")</f>
        <v>Latis</v>
      </c>
      <c r="M3" s="125"/>
    </row>
    <row r="4" spans="1:13" ht="30.75">
      <c r="A4" s="37" t="s">
        <v>39068</v>
      </c>
      <c r="B4" s="37" t="str">
        <f>IFERROR(VLOOKUP(D4,DB!A:K,11,0),"")</f>
        <v>R5</v>
      </c>
      <c r="C4" s="37">
        <v>1</v>
      </c>
      <c r="D4" s="37" t="s">
        <v>31519</v>
      </c>
      <c r="E4" s="37" t="s">
        <v>39045</v>
      </c>
      <c r="F4" s="38">
        <v>45937.848715277774</v>
      </c>
      <c r="G4" s="39">
        <f ca="1">IFERROR(NOW()-F4,"-")</f>
        <v>0.56967048611113569</v>
      </c>
      <c r="H4" s="38">
        <v>45937.57917824074</v>
      </c>
      <c r="I4" s="37" t="str">
        <f>IFERROR(VLOOKUP(D4,DB!A:F,6,0),"")</f>
        <v>SCECO</v>
      </c>
      <c r="J4" s="37" t="str">
        <f>IFERROR(VLOOKUP(D4,DB!A:G,7,0),"")</f>
        <v>No BB Design</v>
      </c>
      <c r="K4" s="37" t="s">
        <v>39069</v>
      </c>
      <c r="L4" s="37" t="str">
        <f>IFERROR(VLOOKUP(D4,DB!A:I,9,0),"")</f>
        <v>Latis</v>
      </c>
      <c r="M4" s="125"/>
    </row>
    <row r="5" spans="1:13" ht="15">
      <c r="A5" s="37" t="s">
        <v>39070</v>
      </c>
      <c r="B5" s="37" t="str">
        <f>IFERROR(VLOOKUP(D5,DB!A:K,11,0),"")</f>
        <v>R5</v>
      </c>
      <c r="C5" s="37">
        <v>6</v>
      </c>
      <c r="D5" s="37" t="s">
        <v>37358</v>
      </c>
      <c r="E5" s="37" t="s">
        <v>38964</v>
      </c>
      <c r="F5" s="38">
        <v>45937.987083333333</v>
      </c>
      <c r="G5" s="39">
        <f ca="1">IFERROR(NOW()-F5,"-")</f>
        <v>0.431302430552023</v>
      </c>
      <c r="H5" s="38">
        <v>45937.842569444445</v>
      </c>
      <c r="I5" s="37" t="str">
        <f>IFERROR(VLOOKUP(D5,DB!A:F,6,0),"")</f>
        <v>Generator-DG</v>
      </c>
      <c r="J5" s="37" t="str">
        <f>IFERROR(VLOOKUP(D5,DB!A:G,7,0),"")</f>
        <v>Good</v>
      </c>
      <c r="K5" s="37" t="s">
        <v>39071</v>
      </c>
      <c r="L5" s="37" t="str">
        <f>IFERROR(VLOOKUP(D5,DB!A:I,9,0),"")</f>
        <v>Latis</v>
      </c>
      <c r="M5" s="125"/>
    </row>
    <row r="6" spans="1:13" ht="30.75">
      <c r="A6" s="37" t="s">
        <v>39072</v>
      </c>
      <c r="B6" s="37" t="str">
        <f>IFERROR(VLOOKUP(D6,DB!A:K,11,0),"")</f>
        <v>R5</v>
      </c>
      <c r="C6" s="37">
        <v>1</v>
      </c>
      <c r="D6" s="37" t="s">
        <v>29760</v>
      </c>
      <c r="E6" s="37" t="s">
        <v>38964</v>
      </c>
      <c r="F6" s="38">
        <v>45938.14398148148</v>
      </c>
      <c r="G6" s="39">
        <f ca="1">IFERROR(NOW()-F6,"-")</f>
        <v>0.27440428240515757</v>
      </c>
      <c r="H6" s="38">
        <v>45937.893564814818</v>
      </c>
      <c r="I6" s="37" t="str">
        <f>IFERROR(VLOOKUP(D6,DB!A:F,6,0),"")</f>
        <v>SCECO</v>
      </c>
      <c r="J6" s="37" t="str">
        <f>IFERROR(VLOOKUP(D6,DB!A:G,7,0),"")</f>
        <v>Dead</v>
      </c>
      <c r="K6" s="37" t="s">
        <v>39073</v>
      </c>
      <c r="L6" s="37" t="str">
        <f>IFERROR(VLOOKUP(D6,DB!A:I,9,0),"")</f>
        <v>Latis</v>
      </c>
      <c r="M6" s="125"/>
    </row>
    <row r="7" spans="1:13" ht="15">
      <c r="A7" s="37"/>
      <c r="B7" s="37" t="str">
        <f>IFERROR(VLOOKUP(D7,DB!A:K,11,0),"")</f>
        <v/>
      </c>
      <c r="C7" s="37"/>
      <c r="D7" s="37"/>
      <c r="E7" s="37"/>
      <c r="F7" s="38"/>
      <c r="G7" s="39">
        <f ca="1">IFERROR(NOW()-F7,"-")</f>
        <v>45938.418385763885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45938.418385763885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45938.418385763885</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45938.418385763885</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45938.418385763885</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45938.418385763885</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45938.418385763885</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45938.418385763885</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45938.418385763885</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45938.418385763885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45938.418385763885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45938.418385763885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45938.418385763885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45938.418385763885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45938.418385763885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45938.418385763885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45938.418385763885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45938.418385763885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45938.418385763885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45938.418385763885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45938.418385763885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45938.418385763885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45938.418385763885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45938.418385763885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45938.418385763885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45938.418385763885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45938.418385763885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45938.418385763885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45938.418385763885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45938.418385763885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45938.418385763885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45938.418385763885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45938.418385763885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45938.418385763885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45938.418385763885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45938.418385763885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45938.418385763885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45938.418385763885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45938.418385763885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45938.418385763885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45938.418385763885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45938.418385763885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45938.418385763885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45938.418385763885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45938.418385763885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45938.418385763885</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45938.418385763885</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45938.418385763885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45938.418385763885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45938.418385763885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45938.418385763885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45938.418385763885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45938.418385763885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45938.418385763885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45938.418385763885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45938.418385763885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45938.418385763885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45938.418385763885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45938.418385763885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45938.418385763885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45938.418385763885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45938.418385763885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45938.418385763885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45938.418385763885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45938.418385763885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45938.418385763885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45938.418385763885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45938.418385763885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45938.418385763885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45938.418385763885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45938.418385763885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45938.418385763885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45938.418385763885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45938.418385763885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45938.418385763885</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45938.418385763885</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45938.418385763885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45938.418385763885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45938.418385763885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45938.418385763885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45938.418385763885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45938.418385763885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45938.418385763885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45938.418385763885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45938.418385763885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45938.418385763885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45938.418385763885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45938.418385763885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45938.418385763885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45938.418385763885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45938.418385763885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45938.418385763885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45938.418385763885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45938.418385763885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45938.418385763885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45938.418385763885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45938.418385763885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45938.418385763885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45938.418385763885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45938.418385763885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45938.418385763885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45938.418385763885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45938.418385763885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45938.418385763885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45938.418385763885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45938.418385763885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45938.418385763885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45938.418385763885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45938.418385763885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45938.418385763885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45938.418385763885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45938.418385763885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45938.418385763885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45938.418385763885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45938.418385763885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45938.418385763885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45938.418385763885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45938.418385763885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45938.418385763885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45938.418385763885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45938.418385763885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45938.418385763885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45938.418385763885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45938.418385763885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45938.418385763885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45938.418385763885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45938.418385763885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45938.418385763885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45938.418385763885</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45938.418385763885</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11.645538541662972</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45938.418385763885</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4.5374135416641366</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3.4761403935117414</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39080</v>
      </c>
      <c r="B6" s="150" t="str">
        <f>IFERROR(VLOOKUP(D6,DB!A:K,11,0),"")</f>
        <v>R6</v>
      </c>
      <c r="C6" s="150">
        <v>1</v>
      </c>
      <c r="D6" s="150" t="s">
        <v>33684</v>
      </c>
      <c r="E6" s="149" t="s">
        <v>39075</v>
      </c>
      <c r="F6" s="155">
        <v>45937.809027777781</v>
      </c>
      <c r="G6" s="152">
        <f ca="1">IFERROR(NOW()-F6,"-")</f>
        <v>0.60935798610444181</v>
      </c>
      <c r="H6" s="155">
        <v>45937.667847222219</v>
      </c>
      <c r="I6" s="150" t="str">
        <f>IFERROR(VLOOKUP(D6,DB!A:F,6,0),"")</f>
        <v>SCECO</v>
      </c>
      <c r="J6" s="150" t="str">
        <f>IFERROR(VLOOKUP(D6,DB!A:G,7,0),"")</f>
        <v>Weak</v>
      </c>
      <c r="K6" s="156" t="s">
        <v>39081</v>
      </c>
      <c r="L6" s="150" t="str">
        <f>IFERROR(VLOOKUP(D6,DB!A:I,9,0),"")</f>
        <v>Latis</v>
      </c>
    </row>
    <row r="7" spans="1:16383" ht="31.5" customHeight="1">
      <c r="A7" s="160" t="s">
        <v>39082</v>
      </c>
      <c r="B7" s="161" t="str">
        <f>IFERROR(VLOOKUP(D7,DB!A:K,11,0),"")</f>
        <v>R6</v>
      </c>
      <c r="C7" s="162">
        <v>1</v>
      </c>
      <c r="D7" s="161" t="s">
        <v>34597</v>
      </c>
      <c r="E7" s="163" t="s">
        <v>38964</v>
      </c>
      <c r="F7" s="164">
        <v>45938.35597222222</v>
      </c>
      <c r="G7" s="152">
        <f ca="1">IFERROR(NOW()-F7,"-")</f>
        <v>6.2413541665591765E-2</v>
      </c>
      <c r="H7" s="164">
        <v>45938.338101851848</v>
      </c>
      <c r="I7" s="161" t="str">
        <f>IFERROR(VLOOKUP(D7,DB!A:F,6,0),"")</f>
        <v>Generator-SG</v>
      </c>
      <c r="J7" s="161" t="str">
        <f>IFERROR(VLOOKUP(D7,DB!A:G,7,0),"")</f>
        <v>Vandalized</v>
      </c>
      <c r="K7" s="165" t="s">
        <v>39083</v>
      </c>
      <c r="L7" s="161" t="str">
        <f>IFERROR(VLOOKUP(D7,DB!A:I,9,0),"")</f>
        <v>Latis</v>
      </c>
    </row>
    <row r="8" spans="1:16383" ht="31.5" customHeight="1">
      <c r="A8" s="160" t="s">
        <v>39084</v>
      </c>
      <c r="B8" s="161" t="str">
        <f>IFERROR(VLOOKUP(D8,DB!A:K,11,0),"")</f>
        <v>R6</v>
      </c>
      <c r="C8" s="162">
        <v>1</v>
      </c>
      <c r="D8" s="161" t="s">
        <v>36888</v>
      </c>
      <c r="E8" s="163" t="s">
        <v>38964</v>
      </c>
      <c r="F8" s="164">
        <v>45938.341550925928</v>
      </c>
      <c r="G8" s="152">
        <f ca="1">IFERROR(NOW()-F8,"-")</f>
        <v>7.6834837956994306E-2</v>
      </c>
      <c r="H8" s="164">
        <v>45938.335810185185</v>
      </c>
      <c r="I8" s="161" t="str">
        <f>IFERROR(VLOOKUP(D8,DB!A:F,6,0),"")</f>
        <v>Generator-SG</v>
      </c>
      <c r="J8" s="161" t="str">
        <f>IFERROR(VLOOKUP(D8,DB!A:G,7,0),"")</f>
        <v>Vandalized</v>
      </c>
      <c r="K8" s="165" t="s">
        <v>39085</v>
      </c>
      <c r="L8" s="161" t="str">
        <f>IFERROR(VLOOKUP(D8,DB!A:I,9,0),"")</f>
        <v>Latis</v>
      </c>
    </row>
    <row r="9" spans="1:16383" ht="31.5" customHeight="1">
      <c r="A9" s="110"/>
      <c r="B9" s="150" t="str">
        <f>IFERROR(VLOOKUP(D9,DB!A:K,11,0),"")</f>
        <v/>
      </c>
      <c r="C9" s="111"/>
      <c r="D9" s="109"/>
      <c r="E9" s="112"/>
      <c r="F9" s="113"/>
      <c r="G9" s="81">
        <f ca="1">IFERROR(NOW()-F9,"-")</f>
        <v>45938.418385763885</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67"/>
      <c r="E10" s="112"/>
      <c r="F10" s="113"/>
      <c r="G10" s="81">
        <f ca="1">IFERROR(NOW()-F10,"-")</f>
        <v>45938.418385763885</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45938.418385763885</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66"/>
      <c r="E12" s="112"/>
      <c r="F12" s="113"/>
      <c r="G12" s="81">
        <f ca="1">IFERROR(NOW()-F12,"-")</f>
        <v>45938.418385763885</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45938.418385763885</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45938.418385763885</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45938.418385763885</v>
      </c>
      <c r="H15" s="113"/>
      <c r="I15" s="109" t="str">
        <f>IFERROR(VLOOKUP(D15,DB!A:F,6,0),"")</f>
        <v/>
      </c>
      <c r="J15" s="108" t="str">
        <f>IFERROR(VLOOKUP(D15,DB!A:G,7,0),"")</f>
        <v/>
      </c>
      <c r="K15" s="114"/>
      <c r="L15" s="115" t="str">
        <f>IFERROR(VLOOKUP(D15,DB!A:I,9,0),"")</f>
        <v/>
      </c>
    </row>
    <row r="16" spans="1:16383" ht="31.5" customHeight="1">
      <c r="A16" s="110"/>
      <c r="B16" s="150" t="str">
        <f>IFERROR(VLOOKUP(D16,DB!A:K,11,0),"")</f>
        <v/>
      </c>
      <c r="C16" s="111"/>
      <c r="D16" s="109"/>
      <c r="E16" s="112"/>
      <c r="F16" s="113"/>
      <c r="G16" s="81">
        <f ca="1">IFERROR(NOW()-F16,"-")</f>
        <v>45938.418385763885</v>
      </c>
      <c r="H16" s="113"/>
      <c r="I16" s="109" t="str">
        <f>IFERROR(VLOOKUP(D16,DB!A:F,6,0),"")</f>
        <v/>
      </c>
      <c r="J16" s="108" t="str">
        <f>IFERROR(VLOOKUP(D16,DB!A:G,7,0),"")</f>
        <v/>
      </c>
      <c r="K16" s="114"/>
      <c r="L16" s="115" t="str">
        <f>IFERROR(VLOOKUP(D16,DB!A:I,9,0),"")</f>
        <v/>
      </c>
    </row>
    <row r="17" spans="1:12" ht="31.5" customHeight="1">
      <c r="A17" s="110"/>
      <c r="B17" s="150" t="str">
        <f>IFERROR(VLOOKUP(D17,DB!A:K,11,0),"")</f>
        <v/>
      </c>
      <c r="C17" s="111"/>
      <c r="D17" s="109"/>
      <c r="E17" s="112"/>
      <c r="F17" s="113"/>
      <c r="G17" s="81">
        <f ca="1">IFERROR(NOW()-F17,"-")</f>
        <v>45938.418385763885</v>
      </c>
      <c r="H17" s="113"/>
      <c r="I17" s="109" t="str">
        <f>IFERROR(VLOOKUP(D17,DB!A:F,6,0),"")</f>
        <v/>
      </c>
      <c r="J17" s="108" t="str">
        <f>IFERROR(VLOOKUP(D17,DB!A:G,7,0),"")</f>
        <v/>
      </c>
      <c r="K17" s="114"/>
      <c r="L17" s="115" t="str">
        <f>IFERROR(VLOOKUP(D17,DB!A:I,9,0),"")</f>
        <v/>
      </c>
    </row>
    <row r="18" spans="1:12" ht="31.5" customHeight="1">
      <c r="A18" s="110"/>
      <c r="B18" s="150" t="str">
        <f>IFERROR(VLOOKUP(D18,DB!A:K,11,0),"")</f>
        <v/>
      </c>
      <c r="C18" s="111"/>
      <c r="D18" s="109"/>
      <c r="E18" s="112"/>
      <c r="F18" s="113"/>
      <c r="G18" s="81">
        <f ca="1">IFERROR(NOW()-F18,"-")</f>
        <v>45938.418385763885</v>
      </c>
      <c r="H18" s="113"/>
      <c r="I18" s="109" t="str">
        <f>IFERROR(VLOOKUP(D18,DB!A:F,6,0),"")</f>
        <v/>
      </c>
      <c r="J18" s="108" t="str">
        <f>IFERROR(VLOOKUP(D18,DB!A:G,7,0),"")</f>
        <v/>
      </c>
      <c r="K18" s="114"/>
      <c r="L18" s="115" t="str">
        <f>IFERROR(VLOOKUP(D18,DB!A:I,9,0),"")</f>
        <v/>
      </c>
    </row>
    <row r="19" spans="1:12" ht="31.5" customHeight="1">
      <c r="A19" s="110"/>
      <c r="B19" s="150" t="str">
        <f>IFERROR(VLOOKUP(D19,DB!A:K,11,0),"")</f>
        <v/>
      </c>
      <c r="C19" s="111"/>
      <c r="D19" s="109"/>
      <c r="E19" s="112"/>
      <c r="F19" s="113"/>
      <c r="G19" s="81">
        <f ca="1">IFERROR(NOW()-F19,"-")</f>
        <v>45938.418385763885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45938.418385763885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45938.418385763885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45938.418385763885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45938.418385763885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45938.418385763885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45938.418385763885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45938.418385763885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45938.418385763885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45938.418385763885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45938.418385763885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45938.418385763885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45938.418385763885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45938.418385763885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45938.418385763885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45938.418385763885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45938.418385763885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45938.418385763885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45938.418385763885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45938.418385763885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45938.418385763885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45938.418385763885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45938.418385763885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45938.418385763885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45938.418385763885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45938.418385763885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45938.418385763885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45938.418385763885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45938.418385763885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45938.418385763885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45938.418385763885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45938.418385763885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45938.418385763885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45938.418385763885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45938.418385763885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45938.418385763885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45938.418385763885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45938.418385763885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45938.418385763885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45938.418385763885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45938.418385763885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45938.418385763885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45938.418385763885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45938.418385763885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45938.418385763885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45938.418385763885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45938.418385763885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45938.418385763885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45938.418385763885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45938.418385763885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45938.418385763885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45938.418385763885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45938.418385763885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45938.418385763885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45938.418385763885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45938.418385763885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45938.418385763885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45938.418385763885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45938.418385763885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45938.418385763885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45938.418385763885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45938.418385763885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45938.418385763885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45938.418385763885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45938.418385763885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45938.418385763885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45938.418385763885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45938.418385763885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45938.418385763885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45938.418385763885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45938.418385763885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45938.418385763885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45938.418385763885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45938.418385763885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45938.418385763885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45938.418385763885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45938.418385763885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45938.418385763885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45938.418385763885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45938.418385763885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45938.418385763885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45938.418385763885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45938.418385763885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45938.418385763885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45938.418385763885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45938.418385763885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45938.418385763885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45938.418385763885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45938.418385763885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45938.418385763885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45938.418385763885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45938.418385763885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45938.418385763885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45938.418385763885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45938.418385763885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45938.418385763885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45938.418385763885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45938.418385763885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45938.418385763885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45938.418385763885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45938.418385763885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45938.418385763885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45938.418385763885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45938.418385763885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45938.418385763885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45938.418385763885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45938.418385763885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45938.418385763885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45938.418385763885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45938.418385763885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45938.418385763885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45938.418385763885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45938.418385763885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45938.418385763885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45938.418385763885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45938.418385763885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45938.418385763885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45938.418385763885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45938.418385763885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45938.418385763885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45938.418385763885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45938.418385763885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45938.418385763885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45938.418385763885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45938.418385763885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45938.418385763885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45938.418385763885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45938.418385763885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45938.418385763885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45938.418385763885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45938.418385763885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45938.418385763885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45938.418385763885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45938.418385763885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45938.418385763885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45938.418385763885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45938.418385763885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45938.418385763885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45938.418385763885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45938.418385763885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45938.418385763885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45938.418385763885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45938.418385763885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45938.418385763885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45938.418385763885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45938.418385763885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45938.418385763885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45938.418385763885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45938.418385763885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45938.418385763885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45938.418385763885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45938.418385763885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45938.418385763885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45938.418385763885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45938.418385763885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45938.418385763885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45938.418385763885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45938.418385763885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45938.418385763885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45938.418385763885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45938.418385763885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45938.418385763885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45938.418385763885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45938.418385763885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45938.418385763885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45938.418385763885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45938.418385763885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45938.418385763885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45938.418385763885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45938.418385763885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45938.418385763885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45938.418385763885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45938.418385763885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45938.418385763885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45938.418385763885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45938.418385763885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45938.418385763885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45938.418385763885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45938.418385763885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45938.418385763885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45938.418385763885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45938.418385763885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45938.418385763885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45938.418385763885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45938.418385763885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45938.418385763885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45938.418385763885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45938.418385763885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45938.418385763885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45938.418385763885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45938.418385763885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45938.418385763885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45938.418385763885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45938.418385763885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45938.418385763885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45938.418385763885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45938.418385763885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45938.418385763885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45938.418385763885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45938.418385763885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45938.418385763885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45938.418385763885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45938.418385763885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45938.418385763885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45938.418385763885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45938.418385763885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45938.418385763885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45938.418385763885</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45938.418385763885</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45938.418385763885</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45938.418385763885</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45938.418385763885</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45938.418385763885</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2025-10-08T07:02:29Z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