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99" documentId="13_ncr:1_{F6CB121F-512D-4AA6-A0C1-0FB36C537598}" xr6:coauthVersionLast="47" xr6:coauthVersionMax="47" xr10:uidLastSave="{BAD98776-EE2E-4BEC-BEBB-B1F1A14FC195}"/>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B3" i="1"/>
  <c r="B4" i="1"/>
  <c r="B5" i="1"/>
  <c r="B6" i="1"/>
  <c r="B7" i="1"/>
  <c r="B8" i="1"/>
  <c r="B9" i="1"/>
  <c r="B10" i="1"/>
  <c r="B11" i="1"/>
  <c r="B12" i="1"/>
  <c r="B13" i="1"/>
  <c r="B14" i="1"/>
  <c r="B15" i="1"/>
  <c r="B16" i="1"/>
  <c r="B17" i="1"/>
  <c r="B18" i="1"/>
  <c r="B19" i="1"/>
  <c r="B20" i="1"/>
  <c r="B21" i="1"/>
  <c r="B22" i="1"/>
  <c r="B23" i="1"/>
  <c r="B24" i="1"/>
  <c r="G2" i="1"/>
  <c r="I2" i="1"/>
  <c r="J2" i="1"/>
  <c r="L2"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<sst xmlns="http://schemas.openxmlformats.org/spreadsheetml/2006/main" count="178599" uniqueCount="39081">
  <si>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</si>
  <si>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</si>
  <si>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</si>
  <si>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</si>
  <si>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</si>
  <si>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</si>
  <si>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</si>
  <si>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</si>
  <si>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</si>
  <si>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</si>
  <si>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</si>
  <si>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</si>
  <si>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</si>
  <si>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</si>
  <si>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</si>
  <si>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</si>
  <si>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</si>
  <si>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</si>
  <si>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</si>
  <si>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</si>
  <si>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</si>
  <si>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</si>
  <si>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</si>
  <si>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</si>
  <si>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</si>
  <si>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</si>
  <si>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</si>
  <si>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</si>
  <si>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</si>
  <si>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</si>
  <si>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</si>
  <si>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</si>
  <si>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</si>
  <si>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</si>
  <si>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</si>
  <si>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</si>
  <si>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</si>
  <si>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</si>
  <si>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</si>
  <si>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</si>
  <si>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</si>
  <si>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</si>
  <si>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</si>
  <si>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</si>
  <si>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</si>
  <si>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</si>
  <si>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</si>
  <si>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</si>
  <si>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</si>
  <si>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</si>
  <si>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</si>
  <si>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</si>
  <si>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</si>
  <si>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</si>
  <si>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</si>
  <si>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</si>
  <si>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</si>
  <si>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</si>
  <si>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</si>
  <si>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</si>
  <si>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</si>
  <si>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</si>
  <si>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</si>
  <si>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</si>
  <si>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</si>
  <si>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</si>
  <si>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</si>
  <si>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</si>
  <si>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</si>
  <si>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</si>
  <si>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</si>
  <si>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</si>
  <si>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</si>
  <si>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</si>
  <si>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</si>
  <si>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</si>
  <si>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</si>
  <si>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</si>
  <si>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</si>
  <si>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</si>
  <si>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</si>
  <si>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</si>
  <si>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</si>
  <si>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</si>
  <si>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</si>
  <si>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</si>
  <si>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</si>
  <si>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</si>
  <si>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</si>
  <si>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</si>
  <si>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</si>
  <si>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</si>
  <si>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</si>
  <si>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</si>
  <si>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</si>
  <si>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</si>
  <si>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</si>
  <si>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</si>
  <si>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</si>
  <si>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</si>
  <si>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</si>
  <si>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</si>
  <si>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</si>
  <si>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</si>
  <si>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</si>
  <si>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</si>
  <si>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</si>
  <si>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</si>
  <si>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</si>
  <si>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</si>
  <si>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</si>
  <si>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</si>
  <si>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</si>
  <si>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</si>
  <si>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</si>
  <si>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</si>
  <si>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</si>
  <si>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</si>
  <si>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</si>
  <si>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</si>
  <si>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</si>
  <si>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</si>
  <si>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</si>
  <si>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</si>
  <si>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</si>
  <si>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</si>
  <si>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</si>
  <si>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</si>
  <si>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</si>
  <si>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</si>
  <si>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</si>
  <si>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</si>
  <si>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</si>
  <si>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</si>
  <si>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</si>
  <si>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</si>
  <si>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</si>
  <si>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</si>
  <si>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</si>
  <si>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</si>
  <si>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</si>
  <si>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</si>
  <si>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</si>
  <si>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</si>
  <si>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</si>
  <si>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</si>
  <si>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</si>
  <si>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</si>
  <si>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</si>
  <si>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</si>
  <si>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</si>
  <si>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</si>
  <si>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</si>
  <si>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</si>
  <si>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</si>
  <si>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</si>
  <si>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</si>
  <si>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</si>
  <si>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</si>
  <si>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</si>
  <si>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</si>
  <si>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</si>
  <si>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</si>
  <si>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</si>
  <si>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</si>
  <si>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</si>
  <si>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</si>
  <si>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</si>
  <si>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</si>
  <si>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</si>
  <si>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</si>
  <si>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</si>
  <si>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</si>
  <si>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</si>
  <si>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</si>
  <si>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</si>
  <si>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</si>
  <si>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</si>
  <si>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</si>
  <si>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</si>
  <si>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</si>
  <si>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</si>
  <si>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</si>
  <si>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</si>
  <si>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</si>
  <si>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</si>
  <si>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</si>
  <si>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</si>
  <si>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</si>
  <si>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</si>
  <si>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</si>
  <si>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</si>
  <si>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</si>
  <si>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</si>
  <si>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</si>
  <si>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</si>
  <si>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</si>
  <si>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</si>
  <si>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</si>
  <si>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</si>
  <si>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</si>
  <si>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</si>
  <si>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</si>
  <si>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</si>
  <si>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</si>
  <si>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</si>
  <si>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</si>
  <si>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</si>
  <si>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</si>
  <si>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</si>
  <si>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</si>
  <si>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</si>
  <si>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</si>
  <si>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</si>
  <si>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</si>
  <si>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</si>
  <si>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</si>
  <si>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</si>
  <si>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</si>
  <si>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</si>
  <si>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</si>
  <si>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</si>
  <si>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</si>
  <si>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</si>
  <si>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</si>
  <si>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</si>
  <si>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</si>
  <si>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</si>
  <si>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</si>
  <si>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</si>
  <si>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</si>
  <si>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</si>
  <si>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</si>
  <si>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</si>
  <si>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</si>
  <si>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</si>
  <si>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</si>
  <si>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</si>
  <si>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</si>
  <si>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</si>
  <si>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</si>
  <si>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</si>
  <si>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</si>
  <si>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</si>
  <si>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</si>
  <si>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</si>
  <si>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</si>
  <si>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</si>
  <si>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</si>
  <si>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</si>
  <si>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</si>
  <si>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</si>
  <si>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</si>
  <si>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</si>
  <si>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</si>
  <si>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</si>
  <si>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</si>
  <si>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</si>
  <si>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</si>
  <si>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</si>
  <si>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</si>
  <si>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</si>
  <si>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</si>
  <si>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</si>
  <si>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</si>
  <si>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</si>
  <si>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</si>
  <si>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</si>
  <si>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</si>
  <si>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</si>
  <si>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</si>
  <si>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</si>
  <si>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</si>
  <si>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</si>
  <si>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</si>
  <si>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</si>
  <si>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</si>
  <si>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</si>
  <si>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</si>
  <si>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</si>
  <si>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</si>
  <si>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</si>
  <si>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</si>
  <si>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</si>
  <si>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</si>
  <si>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</si>
  <si>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</si>
  <si>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</si>
  <si>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</si>
  <si>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</si>
  <si>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</si>
  <si>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</si>
  <si>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</si>
  <si>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</si>
  <si>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</si>
  <si>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</si>
  <si>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</si>
  <si>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</si>
  <si>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</si>
  <si>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</si>
  <si>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</si>
  <si>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</si>
  <si>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</si>
  <si>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</si>
  <si>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</si>
  <si>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</si>
  <si>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</si>
  <si>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</si>
  <si>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</si>
  <si>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</si>
  <si>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</si>
  <si>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</si>
  <si>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</si>
  <si>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</si>
  <si>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</si>
  <si>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</si>
  <si>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</si>
  <si>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</si>
  <si>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</si>
  <si>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</si>
  <si>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</si>
  <si>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</si>
  <si>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</si>
  <si>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</si>
  <si>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</si>
  <si>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</si>
  <si>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</si>
  <si>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</si>
  <si>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</si>
  <si>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</si>
  <si>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</si>
  <si>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</si>
  <si>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</si>
  <si>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</si>
  <si>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</si>
  <si>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</si>
  <si>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</si>
  <si>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</si>
  <si>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</si>
  <si>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</si>
  <si>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</si>
  <si>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</si>
  <si>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</si>
  <si>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</si>
  <si>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</si>
  <si>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</si>
  <si>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</si>
  <si>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</si>
  <si>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</si>
  <si>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</si>
  <si>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</si>
  <si>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</si>
  <si>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</si>
  <si>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</si>
  <si>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</si>
  <si>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</si>
  <si>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</si>
  <si>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</si>
  <si>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</si>
  <si>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</si>
  <si>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</si>
  <si>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</si>
  <si>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</si>
  <si>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</si>
  <si>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</si>
  <si>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</si>
  <si>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</si>
  <si>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</si>
  <si>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</si>
  <si>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</si>
  <si>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</si>
  <si>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</si>
  <si>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</si>
  <si>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</si>
  <si>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</si>
  <si>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</si>
  <si>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</si>
  <si>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</si>
  <si>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</si>
  <si>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</si>
  <si>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</si>
  <si>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</si>
  <si>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</si>
  <si>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</si>
  <si>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</si>
  <si>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</si>
  <si>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</si>
  <si>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</si>
  <si>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</si>
  <si>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</si>
  <si>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</si>
  <si>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</si>
  <si>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</si>
  <si>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</si>
  <si>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</si>
  <si>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</si>
  <si>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</si>
  <si>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</si>
  <si>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</si>
  <si>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</si>
  <si>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</si>
  <si>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</si>
  <si>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</si>
  <si>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</si>
  <si>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</si>
  <si>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</si>
  <si>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</si>
  <si>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</si>
  <si>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</si>
  <si>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</si>
  <si>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</si>
  <si>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</si>
  <si>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</si>
  <si>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</si>
  <si>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</si>
  <si>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</si>
  <si>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</si>
  <si>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</si>
  <si>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</si>
  <si>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</si>
  <si>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</si>
  <si>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</si>
  <si>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</si>
  <si>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</si>
  <si>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</si>
  <si>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</si>
  <si>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</si>
  <si>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</si>
  <si>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</si>
  <si>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</si>
  <si>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</si>
  <si>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</si>
  <si>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</si>
  <si>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</si>
  <si>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</si>
  <si>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</si>
  <si>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</si>
  <si>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</si>
  <si>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</si>
  <si>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</si>
  <si>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</si>
  <si>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</si>
  <si>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</si>
  <si>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</si>
  <si>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</si>
  <si>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</si>
  <si>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</si>
  <si>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</si>
  <si>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</si>
  <si>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</si>
  <si>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</si>
  <si>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</si>
  <si>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</si>
  <si>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</si>
  <si>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</si>
  <si>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</si>
  <si>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</si>
  <si>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</si>
  <si>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</si>
  <si>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</si>
  <si>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</si>
  <si>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</si>
  <si>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</si>
  <si>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</si>
  <si>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</si>
  <si>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</si>
  <si>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</si>
  <si>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</si>
  <si>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</si>
  <si>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</si>
  <si>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</si>
  <si>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</si>
  <si>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</si>
  <si>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</si>
  <si>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</si>
  <si>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</si>
  <si>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</si>
  <si>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</si>
  <si>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</si>
  <si>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</si>
  <si>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</si>
  <si>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</si>
  <si>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</si>
  <si>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</si>
  <si>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</si>
  <si>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</si>
  <si>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</si>
  <si>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</si>
  <si>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</si>
  <si>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</si>
  <si>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</si>
  <si>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</si>
  <si>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</si>
  <si>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</si>
  <si>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</si>
  <si>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</si>
  <si>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</si>
  <si>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</si>
  <si>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</si>
  <si>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</si>
  <si>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</si>
  <si>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</si>
  <si>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</si>
  <si>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</si>
  <si>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</si>
  <si>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</si>
  <si>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</si>
  <si>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</si>
  <si>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</si>
  <si>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</si>
  <si>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</si>
  <si>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</si>
  <si>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</si>
  <si>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</si>
  <si>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</si>
  <si>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</si>
  <si>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</si>
  <si>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</si>
  <si>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</si>
  <si>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</si>
  <si>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</si>
  <si>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</si>
  <si>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</si>
  <si>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</si>
  <si>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</si>
  <si>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</si>
  <si>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</si>
  <si>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</si>
  <si>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</si>
  <si>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</si>
  <si>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</si>
  <si>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</si>
  <si>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</si>
  <si>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</si>
  <si>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</si>
  <si>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</si>
  <si>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</si>
  <si>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</si>
  <si>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</si>
  <si>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</si>
  <si>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</si>
  <si>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</si>
  <si>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</si>
  <si>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</si>
  <si>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</si>
  <si>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</si>
  <si>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</si>
  <si>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</si>
  <si>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</si>
  <si>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</si>
  <si>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</si>
  <si>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</si>
  <si>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</si>
  <si>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</si>
  <si>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</si>
  <si>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</si>
  <si>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</si>
  <si>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</si>
  <si>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</si>
  <si>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</si>
  <si>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</si>
  <si>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</si>
  <si>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</si>
  <si>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</si>
  <si>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</si>
  <si>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</si>
  <si>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</si>
  <si>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</si>
  <si>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</si>
  <si>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</si>
  <si>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</si>
  <si>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</si>
  <si>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</si>
  <si>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</si>
  <si>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</si>
  <si>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</si>
  <si>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</si>
  <si>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</si>
  <si>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</si>
  <si>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</si>
  <si>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</si>
  <si>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</si>
  <si>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</si>
  <si>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</si>
  <si>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</si>
  <si>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</si>
  <si>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</si>
  <si>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</si>
  <si>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</si>
  <si>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</si>
  <si>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</si>
  <si>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</si>
  <si>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</si>
  <si>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</si>
  <si>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</si>
  <si>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</si>
  <si>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</si>
  <si>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</si>
  <si>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</si>
  <si>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</si>
  <si>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</si>
  <si>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</si>
  <si>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</si>
  <si>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</si>
  <si>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</si>
  <si>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</si>
  <si>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</si>
  <si>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</si>
  <si>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</si>
  <si>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</si>
  <si>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</si>
  <si>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</si>
  <si>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</si>
  <si>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</si>
  <si>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</si>
  <si>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</si>
  <si>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</si>
  <si>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</si>
  <si>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</si>
  <si>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</si>
  <si>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</si>
  <si>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</si>
  <si>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</si>
  <si>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</si>
  <si>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</si>
  <si>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</si>
  <si>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</si>
  <si>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</si>
  <si>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</si>
  <si>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</si>
  <si>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</si>
  <si>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</si>
  <si>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</si>
  <si>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</si>
  <si>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</si>
  <si>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</si>
  <si>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</si>
  <si>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</si>
  <si>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</si>
  <si>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</si>
  <si>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</si>
  <si>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</si>
  <si>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</si>
  <si>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</si>
  <si>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</si>
  <si>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</si>
  <si>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</si>
  <si>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</si>
  <si>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</si>
  <si>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</si>
  <si>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</si>
  <si>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</si>
  <si>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</si>
  <si>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</si>
  <si>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</si>
  <si>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</si>
  <si>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</si>
  <si>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</si>
  <si>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</si>
  <si>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</si>
  <si>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</si>
  <si>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</si>
  <si>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</si>
  <si>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</si>
  <si>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</si>
  <si>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</si>
  <si>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</si>
  <si>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</si>
  <si>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</si>
  <si>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</si>
  <si>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</si>
  <si>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</si>
  <si>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</si>
  <si>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</si>
  <si>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</si>
  <si>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</si>
  <si>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</si>
  <si>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</si>
  <si>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</si>
  <si>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</si>
  <si>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</si>
  <si>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</si>
  <si>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</si>
  <si>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</si>
  <si>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</si>
  <si>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</si>
  <si>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</si>
  <si>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</si>
  <si>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</si>
  <si>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</si>
  <si>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</si>
  <si>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</si>
  <si>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</si>
  <si>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</si>
  <si>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</si>
  <si>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</si>
  <si>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</si>
  <si>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</si>
  <si>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</si>
  <si>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</si>
  <si>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</si>
  <si>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</si>
  <si>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</si>
  <si>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</si>
  <si>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</si>
  <si>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</si>
  <si>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</si>
  <si>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</si>
  <si>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</si>
  <si>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</si>
  <si>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</si>
  <si>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</si>
  <si>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</si>
  <si>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</si>
  <si>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</si>
  <si>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</si>
  <si>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</si>
  <si>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</si>
  <si>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</si>
  <si>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</si>
  <si>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</si>
  <si>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</si>
  <si>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</si>
  <si>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</si>
  <si>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</si>
  <si>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</si>
  <si>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</si>
  <si>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</si>
  <si>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</si>
  <si>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</si>
  <si>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</si>
  <si>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</si>
  <si>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</si>
  <si>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</si>
  <si>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</si>
  <si>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</si>
  <si>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</si>
  <si>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</si>
  <si>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</si>
  <si>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</si>
  <si>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</si>
  <si>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</si>
  <si>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</si>
  <si>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</si>
  <si>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</si>
  <si>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</si>
  <si>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</si>
  <si>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</si>
  <si>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</si>
  <si>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</si>
  <si>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</si>
  <si>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</si>
  <si>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</si>
  <si>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</si>
  <si>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</si>
  <si>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</si>
  <si>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</si>
  <si>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</si>
  <si>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</si>
  <si>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</si>
  <si>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</si>
  <si>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</si>
  <si>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</si>
  <si>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</si>
  <si>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</si>
  <si>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</si>
  <si>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</si>
  <si>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</si>
  <si>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</si>
  <si>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</si>
  <si>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</si>
  <si>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</si>
  <si>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</si>
  <si>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</si>
  <si>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</si>
  <si>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</si>
  <si>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</si>
  <si>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</si>
  <si>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</si>
  <si>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</si>
  <si>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</si>
  <si>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</si>
  <si>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</si>
  <si>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</si>
  <si>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</si>
  <si>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</si>
  <si>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</si>
  <si>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</si>
  <si>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</si>
  <si>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</si>
  <si>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</si>
  <si>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</si>
  <si>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</si>
  <si>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</si>
  <si>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</si>
  <si>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</si>
  <si>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</si>
  <si>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</si>
  <si>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</si>
  <si>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</si>
  <si>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</si>
  <si>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</si>
  <si>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</si>
  <si>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</si>
  <si>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</si>
  <si>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</si>
  <si>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</si>
  <si>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</si>
  <si>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</si>
  <si>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</si>
  <si>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</si>
  <si>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</si>
  <si>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</si>
  <si>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</si>
  <si>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</si>
  <si>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</si>
  <si>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</si>
  <si>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</si>
  <si>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</si>
  <si>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</si>
  <si>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</si>
  <si>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</si>
  <si>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</si>
  <si>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</si>
  <si>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</si>
  <si>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</si>
  <si>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</si>
  <si>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</si>
  <si>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</si>
  <si>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</si>
  <si>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</si>
  <si>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</si>
  <si>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</si>
  <si>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</si>
  <si>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</si>
  <si>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</si>
  <si>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</si>
  <si>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</si>
  <si>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</si>
  <si>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</si>
  <si>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</si>
  <si>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</si>
  <si>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</si>
  <si>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</si>
  <si>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</si>
  <si>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</si>
  <si>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</si>
  <si>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</si>
  <si>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</si>
  <si>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</si>
  <si>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</si>
  <si>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</si>
  <si>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</si>
  <si>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</si>
  <si>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</si>
  <si>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</si>
  <si>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</si>
  <si>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</si>
  <si>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</si>
  <si>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</si>
  <si>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</si>
  <si>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</si>
  <si>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</si>
  <si>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</si>
  <si>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</si>
  <si>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</si>
  <si>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</si>
  <si>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</si>
  <si>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</si>
  <si>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</si>
  <si>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</si>
  <si>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</si>
  <si>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</si>
  <si>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</si>
  <si>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</si>
  <si>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</si>
  <si>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</si>
  <si>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</si>
  <si>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</si>
  <si>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</si>
  <si>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</si>
  <si>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</si>
  <si>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</si>
  <si>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</si>
  <si>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</si>
  <si>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</si>
  <si>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</si>
  <si>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</si>
  <si>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</si>
  <si>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</si>
  <si>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</si>
  <si>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</si>
  <si>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</si>
  <si>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</si>
  <si>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</si>
  <si>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</si>
  <si>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</si>
  <si>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</si>
  <si>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</si>
  <si>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</si>
  <si>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</si>
  <si>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</si>
  <si>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</si>
  <si>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</si>
  <si>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</si>
  <si>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</si>
  <si>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</si>
  <si>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</si>
  <si>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</si>
  <si>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</si>
  <si>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</si>
  <si>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</si>
  <si>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</si>
  <si>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</si>
  <si>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</si>
  <si>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</si>
  <si>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</si>
  <si>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</si>
  <si>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</si>
  <si>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</si>
  <si>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</si>
  <si>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</si>
  <si>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</si>
  <si>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</si>
  <si>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</si>
  <si>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</si>
  <si>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</si>
  <si>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</si>
  <si>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</si>
  <si>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</si>
  <si>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</si>
  <si>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</si>
  <si>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</si>
  <si>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</si>
  <si>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</si>
  <si>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</si>
  <si>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</si>
  <si>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</si>
  <si>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</si>
  <si>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</si>
  <si>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</si>
  <si>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</si>
  <si>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</si>
  <si>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</si>
  <si>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</si>
  <si>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</si>
  <si>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</si>
  <si>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</si>
  <si>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</si>
  <si>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</si>
  <si>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</si>
  <si>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</si>
  <si>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</si>
  <si>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</si>
  <si>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</si>
  <si>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</si>
  <si>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</si>
  <si>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</si>
  <si>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</si>
  <si>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</si>
  <si>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</si>
  <si>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</si>
  <si>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</si>
  <si>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</si>
  <si>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</si>
  <si>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</si>
  <si>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</si>
  <si>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</si>
  <si>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</si>
  <si>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</si>
  <si>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</si>
  <si>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</si>
  <si>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</si>
  <si>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</si>
  <si>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</si>
  <si>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</si>
  <si>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</si>
  <si>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</si>
  <si>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</si>
  <si>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</si>
  <si>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</si>
  <si>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</si>
  <si>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</si>
  <si>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</si>
  <si>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</si>
  <si>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</si>
  <si>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</si>
  <si>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</si>
  <si>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</si>
  <si>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</si>
  <si>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</si>
  <si>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</si>
  <si>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</si>
  <si>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</si>
  <si>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</si>
  <si>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</si>
  <si>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</si>
  <si>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</si>
  <si>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</si>
  <si>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</si>
  <si>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</si>
  <si>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</si>
  <si>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</si>
  <si>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</si>
  <si>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</si>
  <si>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</si>
  <si>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</si>
  <si>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</si>
  <si>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</si>
  <si>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</si>
  <si>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</si>
  <si>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</si>
  <si>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</si>
  <si>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</si>
  <si>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</si>
  <si>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</si>
  <si>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</si>
  <si>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</si>
  <si>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</si>
  <si>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</si>
  <si>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</si>
  <si>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</si>
  <si>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</si>
  <si>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</si>
  <si>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</si>
  <si>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</si>
  <si>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</si>
  <si>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</si>
  <si>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</si>
  <si>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</si>
  <si>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</si>
  <si>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</si>
  <si>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</si>
  <si>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</si>
  <si>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</si>
  <si>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</si>
  <si>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</si>
  <si>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</si>
  <si>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</si>
  <si>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</si>
  <si>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</si>
  <si>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</si>
  <si>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</si>
  <si>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</si>
  <si>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</si>
  <si>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</si>
  <si>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</si>
  <si>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</si>
  <si>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</si>
  <si>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</si>
  <si>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</si>
  <si>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</si>
  <si>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</si>
  <si>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</si>
  <si>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</si>
  <si>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</si>
  <si>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</si>
  <si>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</si>
  <si>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</si>
  <si>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</si>
  <si>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</si>
  <si>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</si>
  <si>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</si>
  <si>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</si>
  <si>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</si>
  <si>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</si>
  <si>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</si>
  <si>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</si>
  <si>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</si>
  <si>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</si>
  <si>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</si>
  <si>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</si>
  <si>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</si>
  <si>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</si>
  <si>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</si>
  <si>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</si>
  <si>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</si>
  <si>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</si>
  <si>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</si>
  <si>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</si>
  <si>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</si>
  <si>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</si>
  <si>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</si>
  <si>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</si>
  <si>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</si>
  <si>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</si>
  <si>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</si>
  <si>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</si>
  <si>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</si>
  <si>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</si>
  <si>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</si>
  <si>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</si>
  <si>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</si>
  <si>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</si>
  <si>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</si>
  <si>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</si>
  <si>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</si>
  <si>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</si>
  <si>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</si>
  <si>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</si>
  <si>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</si>
  <si>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</si>
  <si>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</si>
  <si>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</si>
  <si>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</si>
  <si>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</si>
  <si>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</si>
  <si>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</si>
  <si>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</si>
  <si>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</si>
  <si>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</si>
  <si>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</si>
  <si>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</si>
  <si>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</si>
  <si>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</si>
  <si>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</si>
  <si>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</si>
  <si>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</si>
  <si>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</si>
  <si>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</si>
  <si>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</si>
  <si>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</si>
  <si>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</si>
  <si>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</si>
  <si>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</si>
  <si>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</si>
  <si>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</si>
  <si>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</si>
  <si>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</si>
  <si>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</si>
  <si>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</si>
  <si>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</si>
  <si>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</si>
  <si>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</si>
  <si>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</si>
  <si>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</si>
  <si>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</si>
  <si>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</si>
  <si>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</si>
  <si>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</si>
  <si>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</si>
  <si>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</si>
  <si>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</si>
  <si>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</si>
  <si>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</si>
  <si>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</si>
  <si>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</si>
  <si>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</si>
  <si>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</si>
  <si>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</si>
  <si>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</si>
  <si>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</si>
  <si>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</si>
  <si>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</si>
  <si>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</si>
  <si>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</si>
  <si>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</si>
  <si>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</si>
  <si>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</si>
  <si>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</si>
  <si>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</si>
  <si>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</si>
  <si>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</si>
  <si>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</si>
  <si>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</si>
  <si>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</si>
  <si>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</si>
  <si>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</si>
  <si>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</si>
  <si>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</si>
  <si>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</si>
  <si>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</si>
  <si>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</si>
  <si>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</si>
  <si>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</si>
  <si>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</si>
  <si>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</si>
  <si>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</si>
  <si>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</si>
  <si>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</si>
  <si>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</si>
  <si>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</si>
  <si>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</si>
  <si>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</si>
  <si>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</si>
  <si>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</si>
  <si>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</si>
  <si>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</si>
  <si>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</si>
  <si>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</si>
  <si>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</si>
  <si>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</si>
  <si>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</si>
  <si>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</si>
  <si>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</si>
  <si>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</si>
  <si>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</si>
  <si>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</si>
  <si>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</si>
  <si>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</si>
  <si>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</si>
  <si>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</si>
  <si>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</si>
  <si>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</si>
  <si>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</si>
  <si>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</si>
  <si>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</si>
  <si>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</si>
  <si>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</si>
  <si>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</si>
  <si>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</si>
  <si>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</si>
  <si>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</si>
  <si>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</si>
  <si>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</si>
  <si>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</si>
  <si>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</si>
  <si>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</si>
  <si>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</si>
  <si>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</si>
  <si>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</si>
  <si>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</si>
  <si>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</si>
  <si>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</si>
  <si>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</si>
  <si>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</si>
  <si>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</si>
  <si>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</si>
  <si>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</si>
  <si>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</si>
  <si>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</si>
  <si>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</si>
  <si>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</si>
  <si>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</si>
  <si>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</si>
  <si>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</si>
  <si>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</si>
  <si>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</si>
  <si>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</si>
  <si>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</si>
  <si>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</si>
  <si>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</si>
  <si>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</si>
  <si>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</si>
  <si>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</si>
  <si>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</si>
  <si>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</si>
  <si>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</si>
  <si>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</si>
  <si>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</si>
  <si>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</si>
  <si>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</si>
  <si>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</si>
  <si>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</si>
  <si>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</si>
  <si>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</si>
  <si>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</si>
  <si>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</si>
  <si>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</si>
  <si>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</si>
  <si>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</si>
  <si>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</si>
  <si>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</si>
  <si>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</si>
  <si>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</si>
  <si>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</si>
  <si>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</si>
  <si>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</si>
  <si>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</si>
  <si>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</si>
  <si>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</si>
  <si>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</si>
  <si>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</si>
  <si>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</si>
  <si>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</si>
  <si>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</si>
  <si>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</si>
  <si>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</si>
  <si>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</si>
  <si>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</si>
  <si>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</si>
  <si>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</si>
  <si>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</si>
  <si>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</si>
  <si>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</si>
  <si>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</si>
  <si>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</si>
  <si>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</si>
  <si>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</si>
  <si>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</si>
  <si>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</si>
  <si>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</si>
  <si>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</si>
  <si>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</si>
  <si>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</si>
  <si>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</si>
  <si>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</si>
  <si>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</si>
  <si>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</si>
  <si>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</si>
  <si>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</si>
  <si>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</si>
  <si>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</si>
  <si>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</si>
  <si>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</si>
  <si>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</si>
  <si>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</si>
  <si>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</si>
  <si>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</si>
  <si>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</si>
  <si>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</si>
  <si>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</si>
  <si>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</si>
  <si>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</si>
  <si>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</si>
  <si>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</si>
  <si>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</si>
  <si>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</si>
  <si>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</si>
  <si>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</si>
  <si>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</si>
  <si>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</si>
  <si>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</si>
  <si>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</si>
  <si>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</si>
  <si>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</si>
  <si>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</si>
  <si>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</si>
  <si>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</si>
  <si>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</si>
  <si>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</si>
  <si>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</si>
  <si>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</si>
  <si>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</si>
  <si>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</si>
  <si>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</si>
  <si>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</si>
  <si>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</si>
  <si>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</si>
  <si>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</si>
  <si>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</si>
  <si>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</si>
  <si>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</si>
  <si>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</si>
  <si>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</si>
  <si>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</si>
  <si>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</si>
  <si>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</si>
  <si>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</si>
  <si>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</si>
  <si>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</si>
  <si>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</si>
  <si>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</si>
  <si>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</si>
  <si>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</si>
  <si>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</si>
  <si>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</si>
  <si>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</si>
  <si>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</si>
  <si>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</si>
  <si>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</si>
  <si>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</si>
  <si>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</si>
  <si>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</si>
  <si>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</si>
  <si>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</si>
  <si>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</si>
  <si>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</si>
  <si>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</si>
  <si>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</si>
  <si>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</si>
  <si>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</si>
  <si>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</si>
  <si>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</si>
  <si>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</si>
  <si>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</si>
  <si>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</si>
  <si>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</si>
  <si>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</si>
  <si>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</si>
  <si>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</si>
  <si>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</si>
  <si>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</si>
  <si>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</si>
  <si>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</si>
  <si>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</si>
  <si>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</si>
  <si>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</si>
  <si>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</si>
  <si>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</si>
  <si>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</si>
  <si>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</si>
  <si>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</si>
  <si>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</si>
  <si>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</si>
  <si>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</si>
  <si>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</si>
  <si>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</si>
  <si>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</si>
  <si>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</si>
  <si>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</si>
  <si>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</si>
  <si>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</si>
  <si>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</si>
  <si>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</si>
  <si>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</si>
  <si>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</si>
  <si>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</si>
  <si>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</si>
  <si>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</si>
  <si>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</si>
  <si>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</si>
  <si>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</si>
  <si>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</si>
  <si>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</si>
  <si>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</si>
  <si>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</si>
  <si>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</si>
  <si>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</si>
  <si>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</si>
  <si>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</si>
  <si>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</si>
  <si>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</si>
  <si>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</si>
  <si>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</si>
  <si>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</si>
  <si>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</si>
  <si>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</si>
  <si>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</si>
  <si>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</si>
  <si>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</si>
  <si>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</si>
  <si>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</si>
  <si>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</si>
  <si>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</si>
  <si>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</si>
  <si>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</si>
  <si>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</si>
  <si>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</si>
  <si>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</si>
  <si>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</si>
  <si>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</si>
  <si>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</si>
  <si>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</si>
  <si>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</si>
  <si>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</si>
  <si>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</si>
  <si>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</si>
  <si>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</si>
  <si>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</si>
  <si>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</si>
  <si>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</si>
  <si>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</si>
  <si>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</si>
  <si>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</si>
  <si>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</si>
  <si>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</si>
  <si>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</si>
  <si>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</si>
  <si>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</si>
  <si>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</si>
  <si>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</si>
  <si>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</si>
  <si>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</si>
  <si>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</si>
  <si>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</si>
  <si>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</si>
  <si>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</si>
  <si>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</si>
  <si>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</si>
  <si>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</si>
  <si>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</si>
  <si>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</si>
  <si>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</si>
  <si>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</si>
  <si>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</si>
  <si>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</si>
  <si>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</si>
  <si>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</si>
  <si>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</si>
  <si>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</si>
  <si>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</si>
  <si>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</si>
  <si>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</si>
  <si>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</si>
  <si>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</si>
  <si>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</si>
  <si>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</si>
  <si>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</si>
  <si>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</si>
  <si>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</si>
  <si>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</si>
  <si>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</si>
  <si>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</si>
  <si>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</si>
  <si>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</si>
  <si>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</si>
  <si>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</si>
  <si>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</si>
  <si>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</si>
  <si>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</si>
  <si>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</si>
  <si>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</si>
  <si>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</si>
  <si>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</si>
  <si>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</si>
  <si>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</si>
  <si>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</si>
  <si>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</si>
  <si>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</si>
  <si>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</si>
  <si>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</si>
  <si>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</si>
  <si>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</si>
  <si>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</si>
  <si>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</si>
  <si>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</si>
  <si>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</si>
  <si>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</si>
  <si>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</si>
  <si>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</si>
  <si>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</si>
  <si>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</si>
  <si>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</si>
  <si>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</si>
  <si>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</si>
  <si>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</si>
  <si>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</si>
  <si>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</si>
  <si>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</si>
  <si>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</si>
  <si>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</si>
  <si>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</si>
  <si>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</si>
  <si>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</si>
  <si>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</si>
  <si>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</si>
  <si>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</si>
  <si>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</si>
  <si>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</si>
  <si>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</si>
  <si>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</si>
  <si>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</si>
  <si>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</si>
  <si>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</si>
  <si>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</si>
  <si>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</si>
  <si>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</si>
  <si>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</si>
  <si>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</si>
  <si>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</si>
  <si>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</si>
  <si>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</si>
  <si>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</si>
  <si>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</si>
  <si>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</si>
  <si>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</si>
  <si>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</si>
  <si>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</si>
  <si>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</si>
  <si>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</si>
  <si>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</si>
  <si>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</si>
  <si>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</si>
  <si>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</si>
  <si>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</si>
  <si>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</si>
  <si>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</si>
  <si>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</si>
  <si>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</si>
  <si>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</si>
  <si>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</si>
  <si>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</si>
  <si>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</si>
  <si>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</si>
  <si>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</si>
  <si>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</si>
  <si>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</si>
  <si>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</si>
  <si>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</si>
  <si>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</si>
  <si>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</si>
  <si>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</si>
  <si>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</si>
  <si>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</si>
  <si>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</si>
  <si>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</si>
  <si>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</si>
  <si>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</si>
  <si>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</si>
  <si>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</si>
  <si>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</si>
  <si>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</si>
  <si>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</si>
  <si>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</si>
  <si>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</si>
  <si>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</si>
  <si>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</si>
  <si>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</si>
  <si>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</si>
  <si>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</si>
  <si>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</si>
  <si>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</si>
  <si>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</si>
  <si>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</si>
  <si>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</si>
  <si>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</si>
  <si>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</si>
  <si>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</si>
  <si>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</si>
  <si>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</si>
  <si>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</si>
  <si>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</si>
  <si>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</si>
  <si>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</si>
  <si>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</si>
  <si>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</si>
  <si>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</si>
  <si>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</si>
  <si>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</si>
  <si>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</si>
  <si>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</si>
  <si>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</si>
  <si>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</si>
  <si>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</si>
  <si>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</si>
  <si>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</si>
  <si>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</si>
  <si>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</si>
  <si>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</si>
  <si>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</si>
  <si>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</si>
  <si>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</si>
  <si>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</si>
  <si>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</si>
  <si>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</si>
  <si>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</si>
  <si>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</si>
  <si>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</si>
  <si>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</si>
  <si>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</si>
  <si>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</si>
  <si>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</si>
  <si>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</si>
  <si>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</si>
  <si>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</si>
  <si>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</si>
  <si>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</si>
  <si>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</si>
  <si>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</si>
  <si>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</si>
  <si>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</si>
  <si>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</si>
  <si>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</si>
  <si>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</si>
  <si>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</si>
  <si>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</si>
  <si>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</si>
  <si>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</si>
  <si>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</si>
  <si>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</si>
  <si>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</si>
  <si>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</si>
  <si>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</si>
  <si>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</si>
  <si>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</si>
  <si>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</si>
  <si>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</si>
  <si>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</si>
  <si>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</si>
  <si>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</si>
  <si>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</si>
  <si>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</si>
  <si>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</si>
  <si>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</si>
  <si>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</si>
  <si>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</si>
  <si>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</si>
  <si>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</si>
  <si>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</si>
  <si>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</si>
  <si>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</si>
  <si>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</si>
  <si>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</si>
  <si>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</si>
  <si>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</si>
  <si>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</si>
  <si>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</si>
  <si>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</si>
  <si>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</si>
  <si>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</si>
  <si>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</si>
  <si>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</si>
  <si>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</si>
  <si>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</si>
  <si>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</si>
  <si>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</si>
  <si>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</si>
  <si>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</si>
  <si>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</si>
  <si>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</si>
  <si>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</si>
  <si>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</si>
  <si>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</si>
  <si>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</si>
  <si>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</si>
  <si>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</si>
  <si>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</si>
  <si>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</si>
  <si>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</si>
  <si>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</si>
  <si>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</si>
  <si>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</si>
  <si>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</si>
  <si>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</si>
  <si>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</si>
  <si>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</si>
  <si>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</si>
  <si>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</si>
  <si>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</si>
  <si>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</si>
  <si>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</si>
  <si>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</si>
  <si>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</si>
  <si>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</si>
  <si>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</si>
  <si>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</si>
  <si>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</si>
  <si>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</si>
  <si>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</si>
  <si>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</si>
  <si>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</si>
  <si>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</si>
  <si>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</si>
  <si>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</si>
  <si>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</si>
  <si>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</si>
  <si>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</si>
  <si>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</si>
  <si>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</si>
  <si>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</si>
  <si>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</si>
  <si>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</si>
  <si>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</si>
  <si>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</si>
  <si>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</si>
  <si>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</si>
  <si>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</si>
  <si>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</si>
  <si>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</si>
  <si>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</si>
  <si>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</si>
  <si>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</si>
  <si>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</si>
  <si>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</si>
  <si>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</si>
  <si>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</si>
  <si>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</si>
  <si>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</si>
  <si>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</si>
  <si>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</si>
  <si>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</si>
  <si>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</si>
  <si>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</si>
  <si>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</si>
  <si>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</si>
  <si>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</si>
  <si>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</si>
  <si>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</si>
  <si>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</si>
  <si>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</si>
  <si>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</si>
  <si>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</si>
  <si>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</si>
  <si>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</si>
  <si>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</si>
  <si>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</si>
  <si>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</si>
  <si>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</si>
  <si>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</si>
  <si>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</si>
  <si>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</si>
  <si>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</si>
  <si>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</si>
  <si>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</si>
  <si>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</si>
  <si>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</si>
  <si>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</si>
  <si>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</si>
  <si>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</si>
  <si>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</si>
  <si>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</si>
  <si>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</si>
  <si>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</si>
  <si>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</si>
  <si>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</si>
  <si>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</si>
  <si>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</si>
  <si>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</si>
  <si>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</si>
  <si>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</si>
  <si>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</si>
  <si>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</si>
  <si>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</si>
  <si>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</si>
  <si>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</si>
  <si>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</si>
  <si>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</si>
  <si>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</si>
  <si>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</si>
  <si>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</si>
  <si>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</si>
  <si>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</si>
  <si>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</si>
  <si>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</si>
  <si>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</si>
  <si>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</si>
  <si>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</si>
  <si>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</si>
  <si>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</si>
  <si>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</si>
  <si>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</si>
  <si>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</si>
  <si>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</si>
  <si>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</si>
  <si>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</si>
  <si>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</si>
  <si>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</si>
  <si>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</si>
  <si>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</si>
  <si>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</si>
  <si>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</si>
  <si>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</si>
  <si>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</si>
  <si>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</si>
  <si>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</si>
  <si>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</si>
  <si>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</si>
  <si>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</si>
  <si>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</si>
  <si>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</si>
  <si>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</si>
  <si>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</si>
  <si>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</si>
  <si>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</si>
  <si>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</si>
  <si>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</si>
  <si>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</si>
  <si>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</si>
  <si>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</si>
  <si>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</si>
  <si>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</si>
  <si>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</si>
  <si>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</si>
  <si>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</si>
  <si>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</si>
  <si>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</si>
  <si>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</si>
  <si>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</si>
  <si>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</si>
  <si>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</si>
  <si>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</si>
  <si>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</si>
  <si>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</si>
  <si>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</si>
  <si>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</si>
  <si>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</si>
  <si>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</si>
  <si>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</si>
  <si>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</si>
  <si>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</si>
  <si>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</si>
  <si>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</si>
  <si>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</si>
  <si>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</si>
  <si>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</si>
  <si>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</si>
  <si>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</si>
  <si>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</si>
  <si>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</si>
  <si>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</si>
  <si>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</si>
  <si>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</si>
  <si>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</si>
  <si>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</si>
  <si>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</si>
  <si>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</si>
  <si>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</si>
  <si>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</si>
  <si>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</si>
  <si>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</si>
  <si>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</si>
  <si>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</si>
  <si>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</si>
  <si>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</si>
  <si>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</si>
  <si>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</si>
  <si>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</si>
  <si>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</si>
  <si>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</si>
  <si>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</si>
  <si>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</si>
  <si>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</si>
  <si>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</si>
  <si>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</si>
  <si>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</si>
  <si>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</si>
  <si>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</si>
  <si>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</si>
  <si>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</si>
  <si>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</si>
  <si>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</si>
  <si>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</si>
  <si>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</si>
  <si>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</si>
  <si>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</si>
  <si>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</si>
  <si>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</si>
  <si>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</si>
  <si>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</si>
  <si>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</si>
  <si>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</si>
  <si>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</si>
  <si>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</si>
  <si>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</si>
  <si>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</si>
  <si>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</si>
  <si>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</si>
  <si>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</si>
  <si>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</si>
  <si>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</si>
  <si>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</si>
  <si>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</si>
  <si>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</si>
  <si>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</si>
  <si>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</si>
  <si>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</si>
  <si>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</si>
  <si>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</si>
  <si>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</si>
  <si>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</si>
  <si>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</si>
  <si>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</si>
  <si>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</si>
  <si>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</si>
  <si>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</si>
  <si>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</si>
  <si>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</si>
  <si>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</si>
  <si>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</si>
  <si>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</si>
  <si>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</si>
  <si>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</si>
  <si>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</si>
  <si>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</si>
  <si>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</si>
  <si>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</si>
  <si>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</si>
  <si>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</si>
  <si>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</si>
  <si>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</si>
  <si>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</si>
  <si>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</si>
  <si>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</si>
  <si>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</si>
  <si>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</si>
  <si>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</si>
  <si>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</si>
  <si>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</si>
  <si>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</si>
  <si>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</si>
  <si>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</si>
  <si>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</si>
  <si>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</si>
  <si>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</si>
  <si>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</si>
  <si>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</si>
  <si>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</si>
  <si>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</si>
  <si>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</si>
  <si>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</si>
  <si>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</si>
  <si>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</si>
  <si>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</si>
  <si>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</si>
  <si>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</si>
  <si>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</si>
  <si>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</si>
  <si>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</si>
  <si>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</si>
  <si>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</si>
  <si>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</si>
  <si>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</si>
  <si>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</si>
  <si>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</si>
  <si>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</si>
  <si>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</si>
  <si>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</si>
  <si>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</si>
  <si>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</si>
  <si>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</si>
  <si>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</si>
  <si>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</si>
  <si>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</si>
  <si>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</si>
  <si>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</si>
  <si>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</si>
  <si>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</si>
  <si>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</si>
  <si>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</si>
  <si>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</si>
  <si>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</si>
  <si>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</si>
  <si>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</si>
  <si>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</si>
  <si>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</si>
  <si>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</si>
  <si>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</si>
  <si>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</si>
  <si>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</si>
  <si>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</si>
  <si>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</si>
  <si>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</si>
  <si>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</si>
  <si>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</si>
  <si>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</si>
  <si>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</si>
  <si>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</si>
  <si>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</si>
  <si>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</si>
  <si>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</si>
  <si>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</si>
  <si>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</si>
  <si>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</si>
  <si>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</si>
  <si>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</si>
  <si>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</si>
  <si>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</si>
  <si>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</si>
  <si>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</si>
  <si>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</si>
  <si>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</si>
  <si>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</si>
  <si>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</si>
  <si>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</si>
  <si>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</si>
  <si>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</si>
  <si>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</si>
  <si>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</si>
  <si>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</si>
  <si>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</si>
  <si>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</si>
  <si>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</si>
  <si>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</si>
  <si>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</si>
  <si>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</si>
  <si>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</si>
  <si>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</si>
  <si>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</si>
  <si>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</si>
  <si>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</si>
  <si>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</si>
  <si>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</si>
  <si>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</si>
  <si>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</si>
  <si>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</si>
  <si>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</si>
  <si>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</si>
  <si>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</si>
  <si>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</si>
  <si>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</si>
  <si>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</si>
  <si>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</si>
  <si>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</si>
  <si>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</si>
  <si>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</si>
  <si>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</si>
  <si>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</si>
  <si>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</si>
  <si>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</si>
  <si>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</si>
  <si>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</si>
  <si>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</si>
  <si>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</si>
  <si>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</si>
  <si>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</si>
  <si>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</si>
  <si>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</si>
  <si>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</si>
  <si>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</si>
  <si>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</si>
  <si>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</si>
  <si>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</si>
  <si>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</si>
  <si>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</si>
  <si>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</si>
  <si>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</si>
  <si>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</si>
  <si>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</si>
  <si>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</si>
  <si>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</si>
  <si>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</si>
  <si>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</si>
  <si>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</si>
  <si>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</si>
  <si>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</si>
  <si>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</si>
  <si>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</si>
  <si>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</si>
  <si>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</si>
  <si>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</si>
  <si>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</si>
  <si>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</si>
  <si>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</si>
  <si>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</si>
  <si>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</si>
  <si>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</si>
  <si>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</si>
  <si>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</si>
  <si>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</si>
  <si>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</si>
  <si>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</si>
  <si>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</si>
  <si>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</si>
  <si>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</si>
  <si>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</si>
  <si>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</si>
  <si>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</si>
  <si>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</si>
  <si>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</si>
  <si>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</si>
  <si>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</si>
  <si>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</si>
  <si>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</si>
  <si>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</si>
  <si>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</si>
  <si>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</si>
  <si>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</si>
  <si>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</si>
  <si>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</si>
  <si>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</si>
  <si>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</si>
  <si>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</si>
  <si>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</si>
  <si>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</si>
  <si>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</si>
  <si>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</si>
  <si>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</si>
  <si>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</si>
  <si>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</si>
  <si>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</si>
  <si>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</si>
  <si>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</si>
  <si>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</si>
  <si>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</si>
  <si>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</si>
  <si>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</si>
  <si>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</si>
  <si>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</si>
  <si>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</si>
  <si>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</si>
  <si>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</si>
  <si>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</si>
  <si>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</si>
  <si>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</si>
  <si>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</si>
  <si>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</si>
  <si>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</si>
  <si>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</si>
  <si>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</si>
  <si>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</si>
  <si>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</si>
  <si>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</si>
  <si>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</si>
  <si>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</si>
  <si>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</si>
  <si>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</si>
  <si>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</si>
  <si>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</si>
  <si>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</si>
  <si>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</si>
  <si>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</si>
  <si>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</si>
  <si>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</si>
  <si>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</si>
  <si>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</si>
  <si>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</si>
  <si>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</si>
  <si>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</si>
  <si>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</si>
  <si>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</si>
  <si>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</si>
  <si>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</si>
  <si>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</si>
  <si>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</si>
  <si>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</si>
  <si>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</si>
  <si>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</si>
  <si>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</si>
  <si>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</si>
  <si>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</si>
  <si>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</si>
  <si>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</si>
  <si>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</si>
  <si>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</si>
  <si>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</si>
  <si>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</si>
  <si>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</si>
  <si>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</si>
  <si>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</si>
  <si>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</si>
  <si>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</si>
  <si>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</si>
  <si>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</si>
  <si>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</si>
  <si>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</si>
  <si>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</si>
  <si>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</si>
  <si>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</si>
  <si>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</si>
  <si>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</si>
  <si>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</si>
  <si>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</si>
  <si>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</si>
  <si>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</si>
  <si>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</si>
  <si>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</si>
  <si>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</si>
  <si>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</si>
  <si>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</si>
  <si>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</si>
  <si>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</si>
  <si>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</si>
  <si>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</si>
  <si>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</si>
  <si>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</si>
  <si>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</si>
  <si>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</si>
  <si>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</si>
  <si>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</si>
  <si>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</si>
  <si>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</si>
  <si>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</si>
  <si>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</si>
  <si>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</si>
  <si>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</si>
  <si>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</si>
  <si>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</si>
  <si>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</si>
  <si>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</si>
  <si>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</si>
  <si>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</si>
  <si>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</si>
  <si>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</si>
  <si>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</si>
  <si>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</si>
  <si>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</si>
  <si>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</si>
  <si>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</si>
  <si>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</si>
  <si>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</si>
  <si>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</si>
  <si>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</si>
  <si>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</si>
  <si>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</si>
  <si>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</si>
  <si>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</si>
  <si>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</si>
  <si>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</si>
  <si>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</si>
  <si>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</si>
  <si>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</si>
  <si>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</si>
  <si>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</si>
  <si>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</si>
  <si>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</si>
  <si>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</si>
  <si>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</si>
  <si>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</si>
  <si>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</si>
  <si>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</si>
  <si>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</si>
  <si>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</si>
  <si>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</si>
  <si>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</si>
  <si>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</si>
  <si>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</si>
  <si>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</si>
  <si>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</si>
  <si>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</si>
  <si>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</si>
  <si>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</si>
  <si>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</si>
  <si>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</si>
  <si>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</si>
  <si>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</si>
  <si>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</si>
  <si>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</si>
  <si>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</si>
  <si>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</si>
  <si>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</si>
  <si>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</si>
  <si>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</si>
  <si>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</si>
  <si>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</si>
  <si>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</si>
  <si>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</si>
  <si>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</si>
  <si>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</si>
  <si>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</si>
  <si>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</si>
  <si>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</si>
  <si>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</si>
  <si>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</si>
  <si>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</si>
  <si>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</si>
  <si>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</si>
  <si>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</si>
  <si>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</si>
  <si>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</si>
  <si>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</si>
  <si>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</si>
  <si>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</si>
  <si>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</si>
  <si>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</si>
  <si>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</si>
  <si>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</si>
  <si>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</si>
  <si>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</si>
  <si>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</si>
  <si>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</si>
  <si>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</si>
  <si>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</si>
  <si>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</si>
  <si>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</si>
  <si>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</si>
  <si>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</si>
  <si>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</si>
  <si>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</si>
  <si>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</si>
  <si>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</si>
  <si>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</si>
  <si>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</si>
  <si>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</si>
  <si>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</si>
  <si>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</si>
  <si>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</si>
  <si>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</si>
  <si>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</si>
  <si>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</si>
  <si>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</si>
  <si>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</si>
  <si>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</si>
  <si>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</si>
  <si>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</si>
  <si>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</si>
  <si>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</si>
  <si>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</si>
  <si>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</si>
  <si>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</si>
  <si>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</si>
  <si>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</si>
  <si>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</si>
  <si>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</si>
  <si>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</si>
  <si>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</si>
  <si>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</si>
  <si>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</si>
  <si>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</si>
  <si>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</si>
  <si>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</si>
  <si>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</si>
  <si>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</si>
  <si>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</si>
  <si>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</si>
  <si>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</si>
  <si>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</si>
  <si>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</si>
  <si>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</si>
  <si>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</si>
  <si>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</si>
  <si>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</si>
  <si>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</si>
  <si>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</si>
  <si>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</si>
  <si>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</si>
  <si>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</si>
  <si>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</si>
  <si>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</si>
  <si>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</si>
  <si>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</si>
  <si>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</si>
  <si>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</si>
  <si>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</si>
  <si>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</si>
  <si>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</si>
  <si>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</si>
  <si>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</si>
  <si>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</si>
  <si>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</si>
  <si>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</si>
  <si>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</si>
  <si>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</si>
  <si>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</si>
  <si>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</si>
  <si>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</si>
  <si>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</si>
  <si>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</si>
  <si>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</si>
  <si>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</si>
  <si>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</si>
  <si>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</si>
  <si>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</si>
  <si>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</si>
  <si>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</si>
  <si>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</si>
  <si>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</si>
  <si>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</si>
  <si>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</si>
  <si>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</si>
  <si>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</si>
  <si>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</si>
  <si>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</si>
  <si>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</si>
  <si>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</si>
  <si>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</si>
  <si>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</si>
  <si>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</si>
  <si>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</si>
  <si>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</si>
  <si>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</si>
  <si>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</si>
  <si>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</si>
  <si>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</si>
  <si>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</si>
  <si>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</si>
  <si>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</si>
  <si>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</si>
  <si>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</si>
  <si>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</si>
  <si>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</si>
  <si>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</si>
  <si>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</si>
  <si>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</si>
  <si>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</si>
  <si>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</si>
  <si>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</si>
  <si>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</si>
  <si>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</si>
  <si>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</si>
  <si>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</si>
  <si>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</si>
  <si>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</si>
  <si>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</si>
  <si>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</si>
  <si>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</si>
  <si>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</si>
  <si>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</si>
  <si>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</si>
  <si>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</si>
  <si>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</si>
  <si>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</si>
  <si>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</si>
  <si>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</si>
  <si>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</si>
  <si>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</si>
  <si>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</si>
  <si>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</si>
  <si>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</si>
  <si>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</si>
  <si>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</si>
  <si>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</si>
  <si>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</si>
  <si>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</si>
  <si>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</si>
  <si>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</si>
  <si>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</si>
  <si>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</si>
  <si>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</si>
  <si>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</si>
  <si>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</si>
  <si>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</si>
  <si>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</si>
  <si>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</si>
  <si>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</si>
  <si>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</si>
  <si>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</si>
  <si>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</si>
  <si>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</si>
  <si>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</si>
  <si>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</si>
  <si>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</si>
  <si>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</si>
  <si>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</si>
  <si>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</si>
  <si>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</si>
  <si>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</si>
  <si>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</si>
  <si>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</si>
  <si>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</si>
  <si>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</si>
  <si>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</si>
  <si>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</si>
  <si>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</si>
  <si>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</si>
  <si>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</si>
  <si>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</si>
  <si>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</si>
  <si>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</si>
  <si>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</si>
  <si>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</si>
  <si>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</si>
  <si>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</si>
  <si>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</si>
  <si>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</si>
  <si>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</si>
  <si>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</si>
  <si>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</si>
  <si>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</si>
  <si>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</si>
  <si>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</si>
  <si>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</si>
  <si>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</si>
  <si>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</si>
  <si>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</si>
  <si>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</si>
  <si>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</si>
  <si>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</si>
  <si>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</si>
  <si>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</si>
  <si>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</si>
  <si>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</si>
  <si>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</si>
  <si>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</si>
  <si>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</si>
  <si>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</si>
  <si>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</si>
  <si>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</si>
  <si>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</si>
  <si>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</si>
  <si>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</si>
  <si>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</si>
  <si>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</si>
  <si>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</si>
  <si>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</si>
  <si>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</si>
  <si>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</si>
  <si>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</si>
  <si>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</si>
  <si>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</si>
  <si>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</si>
  <si>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</si>
  <si>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</si>
  <si>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</si>
  <si>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</si>
  <si>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</si>
  <si>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</si>
  <si>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</si>
  <si>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</si>
  <si>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</si>
  <si>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</si>
  <si>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</si>
  <si>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</si>
  <si>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</si>
  <si>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</si>
  <si>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</si>
  <si>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</si>
  <si>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</si>
  <si>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</si>
  <si>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</si>
  <si>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</si>
  <si>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</si>
  <si>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</si>
  <si>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</si>
  <si>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</si>
  <si>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</si>
  <si>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</si>
  <si>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</si>
  <si>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</si>
  <si>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</si>
  <si>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</si>
  <si>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</si>
  <si>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</si>
  <si>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</si>
  <si>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</si>
  <si>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</si>
  <si>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</si>
  <si>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</si>
  <si>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</si>
  <si>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</si>
  <si>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</si>
  <si>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</si>
  <si>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</si>
  <si>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</si>
  <si>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</si>
  <si>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</si>
  <si>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</si>
  <si>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</si>
  <si>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</si>
  <si>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</si>
  <si>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</si>
  <si>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</si>
  <si>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</si>
  <si>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</si>
  <si>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</si>
  <si>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</si>
  <si>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</si>
  <si>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</si>
  <si>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</si>
  <si>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</si>
  <si>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</si>
  <si>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</si>
  <si>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</si>
  <si>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</si>
  <si>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</si>
  <si>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</si>
  <si>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</si>
  <si>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</si>
  <si>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</si>
  <si>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</si>
  <si>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</si>
  <si>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</si>
  <si>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</si>
  <si>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</si>
  <si>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</si>
  <si>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</si>
  <si>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</si>
  <si>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</si>
  <si>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</si>
  <si>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</si>
  <si>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</si>
  <si>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</si>
  <si>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</si>
  <si>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</si>
  <si>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</si>
  <si>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</si>
  <si>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</si>
  <si>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</si>
  <si>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</si>
  <si>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</si>
  <si>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</si>
  <si>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</si>
  <si>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</si>
  <si>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</si>
  <si>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</si>
  <si>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</si>
  <si>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</si>
  <si>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</si>
  <si>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</si>
  <si>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</si>
  <si>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</si>
  <si>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</si>
  <si>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</si>
  <si>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</si>
  <si>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</si>
  <si>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</si>
  <si>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</si>
  <si>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</si>
  <si>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</si>
  <si>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</si>
  <si>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</si>
  <si>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</si>
  <si>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</si>
  <si>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</si>
  <si>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</si>
  <si>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</si>
  <si>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</si>
  <si>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</si>
  <si>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</si>
  <si>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</si>
  <si>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</si>
  <si>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</si>
  <si>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</si>
  <si>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</si>
  <si>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</si>
  <si>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</si>
  <si>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</si>
  <si>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</si>
  <si>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</si>
  <si>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</si>
  <si>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</si>
  <si>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</si>
  <si>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</si>
  <si>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</si>
  <si>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</si>
  <si>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</si>
  <si>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</si>
  <si>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</si>
  <si>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</si>
  <si>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</si>
  <si>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</si>
  <si>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</si>
  <si>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</si>
  <si>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</si>
  <si>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</si>
  <si>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</si>
  <si>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</si>
  <si>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</si>
  <si>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</si>
  <si>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</si>
  <si>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</si>
  <si>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</si>
  <si>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</si>
  <si>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</si>
  <si>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</si>
  <si>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</si>
  <si>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</si>
  <si>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</si>
  <si>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</si>
  <si>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</si>
  <si>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</si>
  <si>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</si>
  <si>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</si>
  <si>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</si>
  <si>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</si>
  <si>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</si>
  <si>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</si>
  <si>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</si>
  <si>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</si>
  <si>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</si>
  <si>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</si>
  <si>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</si>
  <si>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</si>
  <si>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</si>
  <si>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</si>
  <si>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</si>
  <si>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</si>
  <si>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</si>
  <si>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</si>
  <si>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</si>
  <si>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</si>
  <si>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</si>
  <si>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</si>
  <si>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</si>
  <si>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</si>
  <si>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</si>
  <si>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</si>
  <si>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</si>
  <si>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</si>
  <si>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</si>
  <si>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</si>
  <si>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</si>
  <si>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</si>
  <si>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</si>
  <si>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</si>
  <si>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</si>
  <si>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</si>
  <si>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</si>
  <si>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</si>
  <si>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</si>
  <si>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</si>
  <si>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</si>
  <si>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</si>
  <si>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</si>
  <si>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</si>
  <si>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</si>
  <si>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</si>
  <si>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</si>
  <si>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</si>
  <si>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</si>
  <si>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</si>
  <si>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</si>
  <si>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</si>
  <si>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</si>
  <si>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</si>
  <si>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</si>
  <si>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</si>
  <si>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</si>
  <si>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</si>
  <si>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</si>
  <si>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</si>
  <si>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</si>
  <si>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</si>
  <si>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</si>
  <si>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</si>
  <si>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</si>
  <si>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</si>
  <si>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</si>
  <si>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</si>
  <si>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</si>
  <si>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</si>
  <si>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</si>
  <si>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</si>
  <si>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</si>
  <si>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</si>
  <si>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</si>
  <si>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</si>
  <si>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</si>
  <si>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</si>
  <si>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</si>
  <si>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</si>
  <si>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</si>
  <si>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</si>
  <si>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</si>
  <si>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</si>
  <si>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</si>
  <si>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</si>
  <si>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</si>
  <si>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</si>
  <si>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</si>
  <si>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</si>
  <si>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</si>
  <si>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</si>
  <si>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</si>
  <si>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</si>
  <si>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</si>
  <si>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</si>
  <si>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</si>
  <si>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</si>
  <si>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</si>
  <si>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</si>
  <si>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</si>
  <si>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</si>
  <si>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</si>
  <si>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</si>
  <si>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</si>
  <si>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</si>
  <si>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</si>
  <si>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</si>
  <si>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</si>
  <si>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</si>
  <si>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</si>
  <si>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</si>
  <si>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</si>
  <si>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</si>
  <si>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</si>
  <si>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</si>
  <si>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</si>
  <si>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</si>
  <si>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</si>
  <si>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</si>
  <si>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</si>
  <si>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</si>
  <si>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</si>
  <si>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</si>
  <si>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</si>
  <si>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</si>
  <si>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</si>
  <si>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</si>
  <si>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</si>
  <si>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</si>
  <si>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</si>
  <si>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</si>
  <si>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</si>
  <si>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</si>
  <si>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</si>
  <si>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</si>
  <si>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</si>
  <si>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</si>
  <si>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</si>
  <si>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</si>
  <si>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</si>
  <si>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</si>
  <si>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</si>
  <si>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</si>
  <si>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</si>
  <si>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</si>
  <si>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</si>
  <si>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</si>
  <si>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</si>
  <si>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</si>
  <si>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</si>
  <si>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</si>
  <si>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</si>
  <si>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</si>
  <si>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</si>
  <si>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</si>
  <si>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</si>
  <si>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</si>
  <si>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</si>
  <si>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</si>
  <si>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</si>
  <si>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</si>
  <si>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</si>
  <si>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</si>
  <si>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</si>
  <si>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</si>
  <si>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</si>
  <si>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</si>
  <si>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</si>
  <si>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</si>
  <si>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</si>
  <si>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</si>
  <si>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</si>
  <si>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</si>
  <si>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</si>
  <si>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</si>
  <si>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</si>
  <si>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</si>
  <si>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</si>
  <si>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</si>
  <si>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</si>
  <si>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</si>
  <si>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</si>
  <si>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</si>
  <si>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</si>
  <si>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</si>
  <si>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</si>
  <si>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</si>
  <si>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</si>
  <si>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</si>
  <si>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</si>
  <si>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</si>
  <si>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</si>
  <si>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</si>
  <si>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</si>
  <si>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</si>
  <si>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</si>
  <si>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</si>
  <si>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</si>
  <si>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</si>
  <si>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</si>
  <si>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</si>
  <si>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</si>
  <si>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</si>
  <si>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</si>
  <si>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</si>
  <si>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</si>
  <si>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</si>
  <si>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</si>
  <si>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</si>
  <si>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</si>
  <si>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</si>
  <si>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</si>
  <si>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</si>
  <si>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</si>
  <si>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</si>
  <si>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</si>
  <si>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</si>
  <si>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</si>
  <si>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</si>
  <si>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</si>
  <si>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</si>
  <si>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</si>
  <si>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</si>
  <si>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</si>
  <si>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</si>
  <si>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</si>
  <si>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</si>
  <si>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</si>
  <si>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</si>
  <si>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</si>
  <si>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</si>
  <si>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</si>
  <si>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</si>
  <si>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</si>
  <si>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</si>
  <si>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</si>
  <si>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</si>
  <si>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</si>
  <si>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</si>
  <si>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</si>
  <si>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</si>
  <si>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</si>
  <si>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</si>
  <si>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</si>
  <si>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</si>
  <si>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</si>
  <si>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</si>
  <si>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</si>
  <si>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</si>
  <si>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</si>
  <si>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</si>
  <si>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</si>
  <si>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</si>
  <si>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</si>
  <si>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</si>
  <si>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</si>
  <si>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</si>
  <si>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</si>
  <si>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</si>
  <si>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</si>
  <si>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</si>
  <si>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</si>
  <si>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</si>
  <si>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</si>
  <si>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</si>
  <si>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</si>
  <si>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</si>
  <si>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</si>
  <si>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</si>
  <si>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</si>
  <si>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</si>
  <si>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</si>
  <si>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</si>
  <si>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</si>
  <si>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</si>
  <si>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</si>
  <si>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</si>
  <si>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</si>
  <si>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</si>
  <si>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</si>
  <si>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</si>
  <si>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</si>
  <si>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</si>
  <si>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</si>
  <si>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</si>
  <si>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</si>
  <si>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</si>
  <si>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</si>
  <si>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</si>
  <si>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</si>
  <si>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</si>
  <si>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</si>
  <si>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</si>
  <si>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</si>
  <si>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</si>
  <si>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</si>
  <si>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</si>
  <si>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</si>
  <si>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</si>
  <si>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</si>
  <si>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</si>
  <si>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</si>
  <si>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</si>
  <si>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</si>
  <si>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</si>
  <si>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</si>
  <si>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</si>
  <si>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</si>
  <si>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</si>
  <si>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</si>
  <si>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</si>
  <si>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</si>
  <si>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</si>
  <si>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</si>
  <si>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</si>
  <si>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</si>
  <si>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</si>
  <si>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</si>
  <si>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</si>
  <si>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</si>
  <si>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</si>
  <si>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</si>
  <si>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</si>
  <si>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</si>
  <si>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</si>
  <si>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</si>
  <si>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</si>
  <si>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</si>
  <si>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</si>
  <si>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</si>
  <si>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</si>
  <si>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</si>
  <si>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</si>
  <si>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</si>
  <si>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</si>
  <si>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</si>
  <si>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</si>
  <si>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</si>
  <si>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</si>
  <si>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</si>
  <si>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</si>
  <si>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</si>
  <si>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</si>
  <si>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</si>
  <si>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</si>
  <si>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</si>
  <si>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</si>
  <si>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</si>
  <si>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</si>
  <si>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</si>
  <si>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</si>
  <si>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</si>
  <si>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</si>
  <si>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</si>
  <si>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</si>
  <si>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</si>
  <si>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</si>
  <si>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</si>
  <si>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</si>
  <si>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</si>
  <si>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</si>
  <si>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</si>
  <si>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</si>
  <si>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</si>
  <si>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</si>
  <si>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</si>
  <si>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</si>
  <si>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</si>
  <si>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</si>
  <si>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</si>
  <si>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</si>
  <si>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</si>
  <si>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</si>
  <si>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</si>
  <si>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</si>
  <si>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</si>
  <si>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</si>
  <si>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</si>
  <si>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</si>
  <si>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</si>
  <si>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</si>
  <si>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</si>
  <si>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</si>
  <si>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</si>
  <si>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</si>
  <si>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</si>
  <si>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</si>
  <si>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</si>
  <si>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</si>
  <si>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</si>
  <si>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</si>
  <si>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</si>
  <si>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</si>
  <si>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</si>
  <si>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</si>
  <si>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</si>
  <si>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</si>
  <si>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</si>
  <si>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</si>
  <si>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</si>
  <si>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</si>
  <si>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</si>
  <si>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</si>
  <si>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</si>
  <si>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</si>
  <si>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</si>
  <si>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</si>
  <si>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</si>
  <si>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</si>
  <si>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</si>
  <si>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</si>
  <si>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</si>
  <si>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</si>
  <si>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</si>
  <si>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</si>
  <si>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</si>
  <si>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</si>
  <si>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</si>
  <si>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</si>
  <si>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</si>
  <si>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</si>
  <si>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</si>
  <si>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</si>
  <si>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</si>
  <si>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</si>
  <si>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</si>
  <si>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</si>
  <si>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</si>
  <si>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</si>
  <si>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</si>
  <si>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</si>
  <si>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</si>
  <si>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</si>
  <si>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</si>
  <si>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</si>
  <si>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</si>
  <si>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</si>
  <si>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</si>
  <si>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</si>
  <si>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</si>
  <si>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</si>
  <si>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</si>
  <si>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</si>
  <si>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</si>
  <si>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</si>
  <si>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</si>
  <si>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</si>
  <si>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</si>
  <si>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</si>
  <si>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</si>
  <si>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</si>
  <si>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</si>
  <si>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</si>
  <si>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</si>
  <si>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</si>
  <si>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</si>
  <si>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</si>
  <si>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</si>
  <si>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</si>
  <si>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</si>
  <si>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</si>
  <si>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</si>
  <si>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</si>
  <si>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</si>
  <si>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</si>
  <si>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</si>
  <si>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</si>
  <si>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</si>
  <si>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</si>
  <si>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</si>
  <si>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</si>
  <si>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</si>
  <si>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</si>
  <si>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</si>
  <si>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</si>
  <si>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</si>
  <si>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</si>
  <si>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</si>
  <si>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</si>
  <si>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</si>
  <si>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</si>
  <si>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</si>
  <si>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</si>
  <si>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</si>
  <si>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</si>
  <si>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</si>
  <si>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</si>
  <si>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</si>
  <si>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</si>
  <si>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</si>
  <si>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</si>
  <si>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</si>
  <si>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</si>
  <si>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</si>
  <si>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</si>
  <si>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</si>
  <si>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</si>
  <si>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</si>
  <si>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</si>
  <si>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</si>
  <si>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</si>
  <si>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</si>
  <si>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</si>
  <si>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</si>
  <si>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</si>
  <si>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</si>
  <si>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</si>
  <si>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</si>
  <si>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</si>
  <si>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</si>
  <si>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</si>
  <si>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</si>
  <si>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</si>
  <si>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</si>
  <si>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</si>
  <si>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</si>
  <si>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</si>
  <si>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</si>
  <si>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</si>
  <si>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</si>
  <si>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</si>
  <si>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</si>
  <si>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</si>
  <si>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</si>
  <si>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</si>
  <si>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</si>
  <si>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</si>
  <si>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</si>
  <si>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</si>
  <si>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</si>
  <si>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</si>
  <si>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</si>
  <si>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</si>
  <si>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</si>
  <si>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</si>
  <si>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</si>
  <si>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</si>
  <si>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</si>
  <si>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</si>
  <si>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</si>
  <si>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</si>
  <si>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</si>
  <si>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</si>
  <si>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</si>
  <si>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</si>
  <si>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</si>
  <si>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</si>
  <si>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</si>
  <si>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</si>
  <si>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</si>
  <si>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</si>
  <si>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</si>
  <si>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</si>
  <si>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</si>
  <si>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</si>
  <si>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</si>
  <si>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</si>
  <si>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</si>
  <si>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</si>
  <si>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</si>
  <si>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</si>
  <si>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</si>
  <si>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</si>
  <si>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</si>
  <si>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</si>
  <si>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</si>
  <si>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</si>
  <si>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</si>
  <si>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</si>
  <si>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</si>
  <si>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</si>
  <si>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</si>
  <si>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</si>
  <si>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</si>
  <si>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</si>
  <si>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</si>
  <si>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</si>
  <si>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</si>
  <si>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</si>
  <si>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</si>
  <si>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</si>
  <si>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</si>
  <si>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</si>
  <si>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</si>
  <si>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</si>
  <si>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</si>
  <si>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</si>
  <si>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</si>
  <si>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</si>
  <si>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</si>
  <si>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</si>
  <si>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</si>
  <si>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</si>
  <si>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</si>
  <si>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</si>
  <si>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</si>
  <si>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</si>
  <si>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</si>
  <si>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</si>
  <si>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</si>
  <si>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</si>
  <si>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</si>
  <si>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</si>
  <si>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</si>
  <si>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</si>
  <si>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</si>
  <si>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</si>
  <si>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</si>
  <si>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</si>
  <si>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</si>
  <si>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</si>
  <si>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</si>
  <si>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</si>
  <si>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</si>
  <si>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</si>
  <si>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</si>
  <si>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</si>
  <si>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</si>
  <si>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</si>
  <si>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</si>
  <si>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</si>
  <si>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</si>
  <si>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</si>
  <si>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</si>
  <si>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</si>
  <si>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</si>
  <si>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</si>
  <si>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</si>
  <si>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</si>
  <si>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</si>
  <si>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</si>
  <si>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</si>
  <si>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</si>
  <si>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</si>
  <si>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</si>
  <si>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</si>
  <si>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</si>
  <si>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</si>
  <si>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</si>
  <si>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</si>
  <si>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</si>
  <si>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</si>
  <si>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</si>
  <si>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</si>
  <si>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</si>
  <si>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</si>
  <si>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</si>
  <si>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</si>
  <si>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</si>
  <si>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</si>
  <si>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</si>
  <si>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</si>
  <si>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</si>
  <si>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</si>
  <si>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</si>
  <si>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</si>
  <si>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</si>
  <si>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</si>
  <si>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</si>
  <si>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</si>
  <si>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</si>
  <si>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</si>
  <si>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</si>
  <si>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</si>
  <si>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</si>
  <si>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</si>
  <si>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</si>
  <si>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</si>
  <si>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</si>
  <si>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</si>
  <si>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</si>
  <si>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</si>
  <si>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</si>
  <si>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</si>
  <si>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</si>
  <si>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</si>
  <si>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</si>
  <si>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</si>
  <si>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</si>
  <si>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</si>
  <si>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</si>
  <si>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</si>
  <si>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</si>
  <si>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</si>
  <si>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</si>
  <si>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</si>
  <si>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</si>
  <si>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</si>
  <si>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</si>
  <si>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</si>
  <si>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</si>
  <si>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</si>
  <si>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</si>
  <si>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</si>
  <si>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</si>
  <si>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</si>
  <si>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</si>
  <si>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</si>
  <si>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</si>
  <si>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</si>
  <si>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</si>
  <si>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</si>
  <si>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</si>
  <si>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</si>
  <si>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</si>
  <si>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</si>
  <si>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</si>
  <si>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</si>
  <si>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</si>
  <si>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</si>
  <si>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</si>
  <si>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</si>
  <si>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</si>
  <si>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</si>
  <si>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</si>
  <si>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</si>
  <si>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</si>
  <si>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</si>
  <si>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</si>
  <si>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</si>
  <si>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</si>
  <si>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</si>
  <si>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</si>
  <si>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</si>
  <si>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</si>
  <si>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</si>
  <si>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</si>
  <si>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</si>
  <si>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</si>
  <si>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</si>
  <si>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</si>
  <si>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</si>
  <si>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</si>
  <si>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</si>
  <si>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</si>
  <si>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</si>
  <si>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</si>
  <si>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</si>
  <si>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</si>
  <si>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</si>
  <si>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</si>
  <si>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</si>
  <si>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</si>
  <si>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</si>
  <si>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</si>
  <si>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</si>
  <si>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</si>
  <si>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</si>
  <si>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</si>
  <si>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</si>
  <si>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</si>
  <si>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</si>
  <si>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</si>
  <si>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</si>
  <si>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</si>
  <si>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</si>
  <si>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</si>
  <si>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</si>
  <si>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</si>
  <si>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</si>
  <si>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</si>
  <si>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</si>
  <si>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</si>
  <si>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</si>
  <si>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</si>
  <si>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</si>
  <si>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</si>
  <si>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</si>
  <si>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</si>
  <si>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</si>
  <si>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</si>
  <si>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</si>
  <si>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</si>
  <si>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</si>
  <si>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</si>
  <si>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</si>
  <si>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</si>
  <si>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</si>
  <si>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</si>
  <si>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</si>
  <si>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</si>
  <si>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</si>
  <si>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</si>
  <si>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</si>
  <si>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</si>
  <si>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</si>
  <si>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</si>
  <si>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</si>
  <si>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</si>
  <si>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</si>
  <si>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</si>
  <si>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</si>
  <si>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</si>
  <si>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</si>
  <si>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</si>
  <si>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</si>
  <si>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</si>
  <si>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</si>
  <si>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</si>
  <si>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</si>
  <si>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</si>
  <si>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</si>
  <si>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</si>
  <si>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</si>
  <si>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</si>
  <si>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</si>
  <si>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</si>
  <si>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</si>
  <si>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</si>
  <si>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</si>
  <si>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</si>
  <si>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</si>
  <si>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</si>
  <si>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</si>
  <si>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</si>
  <si>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</si>
  <si>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</si>
  <si>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</si>
  <si>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</si>
  <si>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</si>
  <si>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</si>
  <si>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</si>
  <si>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</si>
  <si>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</si>
  <si>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</si>
  <si>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</si>
  <si>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</si>
  <si>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</si>
  <si>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</si>
  <si>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</si>
  <si>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</si>
  <si>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</si>
  <si>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</si>
  <si>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</si>
  <si>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</si>
  <si>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</si>
  <si>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</si>
  <si>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</si>
  <si>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</si>
  <si>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</si>
  <si>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</si>
  <si>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</si>
  <si>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</si>
  <si>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</si>
  <si>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</si>
  <si>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</si>
  <si>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</si>
  <si>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</si>
  <si>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</si>
  <si>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</si>
  <si>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</si>
  <si>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</si>
  <si>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</si>
  <si>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</si>
  <si>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</si>
  <si>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</si>
  <si>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</si>
  <si>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</si>
  <si>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</si>
  <si>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</si>
  <si>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</si>
  <si>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</si>
  <si>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</si>
  <si>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</si>
  <si>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</si>
  <si>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</si>
  <si>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</si>
  <si>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</si>
  <si>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</si>
  <si>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</si>
  <si>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</si>
  <si>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</si>
  <si>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</si>
  <si>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</si>
  <si>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</si>
  <si>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</si>
  <si>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</si>
  <si>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</si>
  <si>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</si>
  <si>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</si>
  <si>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</si>
  <si>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</si>
  <si>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</si>
  <si>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</si>
  <si>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</si>
  <si>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</si>
  <si>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</si>
  <si>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</si>
  <si>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</si>
  <si>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</si>
  <si>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</si>
  <si>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</si>
  <si>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</si>
  <si>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</si>
  <si>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</si>
  <si>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</si>
  <si>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</si>
  <si>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</si>
  <si>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</si>
  <si>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</si>
  <si>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</si>
  <si>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</si>
  <si>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</si>
  <si>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</si>
  <si>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</si>
  <si>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</si>
  <si>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</si>
  <si>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</si>
  <si>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</si>
  <si>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</si>
  <si>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</si>
  <si>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</si>
  <si>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</si>
  <si>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</si>
  <si>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</si>
  <si>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</si>
  <si>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</si>
  <si>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</si>
  <si>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</si>
  <si>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</si>
  <si>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</si>
  <si>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</si>
  <si>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</si>
  <si>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</si>
  <si>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</si>
  <si>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</si>
  <si>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</si>
  <si>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</si>
  <si>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</si>
  <si>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</si>
  <si>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</si>
  <si>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</si>
  <si>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</si>
  <si>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</si>
  <si>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</si>
  <si>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</si>
  <si>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</si>
  <si>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</si>
  <si>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</si>
  <si>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</si>
  <si>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</si>
  <si>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</si>
  <si>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</si>
  <si>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</si>
  <si>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</si>
  <si>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</si>
  <si>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</si>
  <si>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</si>
  <si>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</si>
  <si>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</si>
  <si>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</si>
  <si>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</si>
  <si>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</si>
  <si>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</si>
  <si>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</si>
  <si>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</si>
  <si>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</si>
  <si>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</si>
  <si>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</si>
  <si>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</si>
  <si>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</si>
  <si>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</si>
  <si>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</si>
  <si>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</si>
  <si>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</si>
  <si>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</si>
  <si>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</si>
  <si>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</si>
  <si>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</si>
  <si>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</si>
  <si>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</si>
  <si>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</si>
  <si>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</si>
  <si>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</si>
  <si>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</si>
  <si>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</si>
  <si>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</si>
  <si>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</si>
  <si>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</si>
  <si>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</si>
  <si>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</si>
  <si>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</si>
  <si>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</si>
  <si>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</si>
  <si>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</si>
  <si>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</si>
  <si>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</si>
  <si>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</si>
  <si>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</si>
  <si>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</si>
  <si>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</si>
  <si>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</si>
  <si>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</si>
  <si>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</si>
  <si>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</si>
  <si>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</si>
  <si>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</si>
  <si>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</si>
  <si>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</si>
  <si>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</si>
  <si>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</si>
  <si>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</si>
  <si>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</si>
  <si>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</si>
  <si>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</si>
  <si>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</si>
  <si>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</si>
  <si>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</si>
  <si>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</si>
  <si>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</si>
  <si>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</si>
  <si>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</si>
  <si>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</si>
  <si>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</si>
  <si>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</si>
  <si>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</si>
  <si>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</si>
  <si>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</si>
  <si>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</si>
  <si>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</si>
  <si>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</si>
  <si>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</si>
  <si>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</si>
  <si>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</si>
  <si>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</si>
  <si>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</si>
  <si>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</si>
  <si>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</si>
  <si>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</si>
  <si>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</si>
  <si>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</si>
  <si>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</si>
  <si>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</si>
  <si>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</si>
  <si>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</si>
  <si>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</si>
  <si>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</si>
  <si>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</si>
  <si>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</si>
  <si>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</si>
  <si>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</si>
  <si>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</si>
  <si>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</si>
  <si>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</si>
  <si>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</si>
  <si>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</si>
  <si>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</si>
  <si>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</si>
  <si>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</si>
  <si>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</si>
  <si>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</si>
  <si>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</si>
  <si>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</si>
  <si>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</si>
  <si>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</si>
  <si>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</si>
  <si>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</si>
  <si>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</si>
  <si>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</si>
  <si>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</si>
  <si>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</si>
  <si>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</si>
  <si>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</si>
  <si>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</si>
  <si>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</si>
  <si>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</si>
  <si>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</si>
  <si>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</si>
  <si>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</si>
  <si>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</si>
  <si>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</si>
  <si>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</si>
  <si>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</si>
  <si>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</si>
  <si>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</si>
  <si>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</si>
  <si>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</si>
  <si>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</si>
  <si>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</si>
  <si>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</si>
  <si>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</si>
  <si>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</si>
  <si>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</si>
  <si>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</si>
  <si>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</si>
  <si>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</si>
  <si>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</si>
  <si>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</si>
  <si>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</si>
  <si>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</si>
  <si>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</si>
  <si>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</si>
  <si>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</si>
  <si>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</si>
  <si>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</si>
  <si>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</si>
  <si>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</si>
  <si>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</si>
  <si>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</si>
  <si>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</si>
  <si>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</si>
  <si>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</si>
  <si>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</si>
  <si>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</si>
  <si>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</si>
  <si>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</si>
  <si>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</si>
  <si>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</si>
  <si>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</si>
  <si>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</si>
  <si>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</si>
  <si>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</si>
  <si>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</si>
  <si>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</si>
  <si>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</si>
  <si>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</si>
  <si>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</si>
  <si>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</si>
  <si>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</si>
  <si>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</si>
  <si>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</si>
  <si>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</si>
  <si>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</si>
  <si>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</si>
  <si>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</si>
  <si>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</si>
  <si>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</si>
  <si>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</si>
  <si>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</si>
  <si>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</si>
  <si>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</si>
  <si>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</si>
  <si>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</si>
  <si>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</si>
  <si>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</si>
  <si>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</si>
  <si>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</si>
  <si>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</si>
  <si>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</si>
  <si>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</si>
  <si>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</si>
  <si>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</si>
  <si>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</si>
  <si>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</si>
  <si>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</si>
  <si>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</si>
  <si>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</si>
  <si>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</si>
  <si>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</si>
  <si>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</si>
  <si>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</si>
  <si>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</si>
  <si>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</si>
  <si>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</si>
  <si>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</si>
  <si>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</si>
  <si>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</si>
  <si>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</si>
  <si>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</si>
  <si>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</si>
  <si>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</si>
  <si>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</si>
  <si>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</si>
  <si>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</si>
  <si>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</si>
  <si>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</si>
  <si>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</si>
  <si>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</si>
  <si>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</si>
  <si>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</si>
  <si>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</si>
  <si>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</si>
  <si>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</si>
  <si>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</si>
  <si>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</si>
  <si>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</si>
  <si>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</si>
  <si>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</si>
  <si>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</si>
  <si>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</si>
  <si>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</si>
  <si>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</si>
  <si>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</si>
  <si>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</si>
  <si>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</si>
  <si>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</si>
  <si>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</si>
  <si>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</si>
  <si>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</si>
  <si>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</si>
  <si>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</si>
  <si>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</si>
  <si>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</si>
  <si>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</si>
  <si>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</si>
  <si>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</si>
  <si>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</si>
  <si>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</si>
  <si>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</si>
  <si>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</si>
  <si>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</si>
  <si>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</si>
  <si>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</si>
  <si>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</si>
  <si>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</si>
  <si>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</si>
  <si>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</si>
  <si>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</si>
  <si>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</si>
  <si>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</si>
  <si>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</si>
  <si>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</si>
  <si>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</si>
  <si>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</si>
  <si>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</si>
  <si>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</si>
  <si>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</si>
  <si>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</si>
  <si>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</si>
  <si>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</si>
  <si>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</si>
  <si>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</si>
  <si>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</si>
  <si>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</si>
  <si>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</si>
  <si>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</si>
  <si>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</si>
  <si>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</si>
  <si>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</si>
  <si>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</si>
  <si>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</si>
  <si>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</si>
  <si>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</si>
  <si>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</si>
  <si>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</si>
  <si>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</si>
  <si>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</si>
  <si>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</si>
  <si>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</si>
  <si>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</si>
  <si>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</si>
  <si>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</si>
  <si>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</si>
  <si>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</si>
  <si>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</si>
  <si>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</si>
  <si>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</si>
  <si>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</si>
  <si>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</si>
  <si>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</si>
  <si>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</si>
  <si>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</si>
  <si>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</si>
  <si>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</si>
  <si>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</si>
  <si>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</si>
  <si>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</si>
  <si>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</si>
  <si>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</si>
  <si>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</si>
  <si>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</si>
  <si>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</si>
  <si>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</si>
  <si>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</si>
  <si>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</si>
  <si>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</si>
  <si>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</si>
  <si>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</si>
  <si>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</si>
  <si>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</si>
  <si>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</si>
  <si>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</si>
  <si>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</si>
  <si>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</si>
  <si>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</si>
  <si>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</si>
  <si>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</si>
  <si>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</si>
  <si>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</si>
  <si>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</si>
  <si>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</si>
  <si>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</si>
  <si>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</si>
  <si>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</si>
  <si>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</si>
  <si>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</si>
  <si>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</si>
  <si>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</si>
  <si>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</si>
  <si>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</si>
  <si>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</si>
  <si>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</si>
  <si>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</si>
  <si>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</si>
  <si>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</si>
  <si>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</si>
  <si>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</si>
  <si>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</si>
  <si>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</si>
  <si>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</si>
  <si>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</si>
  <si>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</si>
  <si>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</si>
  <si>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</si>
  <si>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</si>
  <si>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</si>
  <si>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</si>
  <si>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</si>
  <si>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</si>
  <si>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</si>
  <si>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</si>
  <si>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</si>
  <si>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</si>
  <si>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</si>
  <si>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</si>
  <si>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</si>
  <si>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</si>
  <si>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</si>
  <si>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</si>
  <si>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</si>
  <si>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</si>
  <si>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</si>
  <si>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</si>
  <si>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</si>
  <si>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</si>
  <si>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</si>
  <si>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</si>
  <si>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</si>
  <si>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</si>
  <si>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</si>
  <si>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</si>
  <si>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</si>
  <si>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</si>
  <si>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</si>
  <si>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</si>
  <si>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</si>
  <si>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</si>
  <si>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</si>
  <si>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</si>
  <si>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</si>
  <si>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</si>
  <si>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</si>
  <si>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</si>
  <si>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</si>
  <si>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</si>
  <si>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</si>
  <si>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</si>
  <si>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</si>
  <si>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</si>
  <si>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</si>
  <si>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</si>
  <si>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</si>
  <si>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</si>
  <si>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</si>
  <si>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</si>
  <si>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</si>
  <si>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</si>
  <si>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</si>
  <si>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</si>
  <si>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</si>
  <si>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</si>
  <si>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</si>
  <si>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</si>
  <si>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</si>
  <si>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</si>
  <si>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</si>
  <si>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</si>
  <si>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</si>
  <si>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</si>
  <si>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</si>
  <si>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</si>
  <si>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</si>
  <si>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</si>
  <si>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</si>
  <si>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</si>
  <si>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</si>
  <si>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</si>
  <si>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</si>
  <si>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</si>
  <si>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</si>
  <si>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</si>
  <si>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</si>
  <si>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</si>
  <si>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</si>
  <si>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</si>
  <si>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</si>
  <si>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</si>
  <si>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</si>
  <si>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</si>
  <si>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</si>
  <si>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</si>
  <si>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</si>
  <si>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</si>
  <si>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</si>
  <si>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</si>
  <si>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</si>
  <si>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</si>
  <si>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</si>
  <si>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</si>
  <si>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</si>
  <si>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</si>
  <si>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</si>
  <si>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</si>
  <si>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</si>
  <si>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</si>
  <si>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</si>
  <si>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</si>
  <si>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</si>
  <si>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</si>
  <si>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</si>
  <si>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</si>
  <si>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</si>
  <si>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</si>
  <si>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</si>
  <si>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</si>
  <si>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</si>
  <si>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</si>
  <si>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</si>
  <si>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</si>
  <si>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</si>
  <si>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</si>
  <si>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</si>
  <si>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</si>
  <si>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</si>
  <si>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</si>
  <si>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</si>
  <si>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</si>
  <si>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</si>
  <si>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</si>
  <si>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</si>
  <si>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</si>
  <si>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</si>
  <si>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</si>
  <si>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</si>
  <si>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</si>
  <si>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</si>
  <si>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</si>
  <si>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</si>
  <si>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</si>
  <si>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</si>
  <si>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</si>
  <si>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</si>
  <si>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</si>
  <si>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</si>
  <si>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</si>
  <si>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</si>
  <si>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</si>
  <si>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</si>
  <si>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</si>
  <si>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</si>
  <si>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</si>
  <si>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</si>
  <si>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</si>
  <si>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</si>
  <si>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</si>
  <si>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</si>
  <si>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</si>
  <si>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</si>
  <si>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</si>
  <si>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</si>
  <si>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</si>
  <si>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</si>
  <si>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</si>
  <si>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</si>
  <si>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</si>
  <si>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</si>
  <si>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</si>
  <si>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</si>
  <si>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</si>
  <si>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</si>
  <si>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</si>
  <si>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</si>
  <si>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</si>
  <si>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</si>
  <si>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</si>
  <si>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</si>
  <si>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</si>
  <si>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</si>
  <si>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</si>
  <si>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</si>
  <si>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</si>
  <si>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</si>
  <si>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</si>
  <si>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</si>
  <si>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</si>
  <si>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</si>
  <si>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</si>
  <si>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</si>
  <si>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</si>
  <si>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</si>
  <si>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</si>
  <si>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</si>
  <si>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</si>
  <si>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</si>
  <si>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</si>
  <si>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</si>
  <si>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</si>
  <si>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</si>
  <si>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</si>
  <si>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</si>
  <si>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</si>
  <si>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</si>
  <si>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</si>
  <si>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</si>
  <si>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</si>
  <si>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</si>
  <si>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</si>
  <si>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</si>
  <si>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</si>
  <si>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</si>
  <si>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</si>
  <si>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</si>
  <si>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</si>
  <si>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</si>
  <si>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</si>
  <si>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</si>
  <si>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</si>
  <si>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</si>
  <si>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</si>
  <si>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</si>
  <si>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</si>
  <si>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</si>
  <si>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</si>
  <si>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</si>
  <si>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</si>
  <si>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</si>
  <si>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</si>
  <si>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</si>
  <si>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</si>
  <si>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</si>
  <si>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</si>
  <si>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</si>
  <si>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</si>
  <si>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</si>
  <si>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</si>
  <si>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</si>
  <si>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</si>
  <si>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</si>
  <si>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</si>
  <si>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</si>
  <si>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</si>
  <si>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</si>
  <si>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</si>
  <si>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</si>
  <si>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</si>
  <si>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</si>
  <si>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</si>
  <si>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</si>
  <si>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</si>
  <si>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</si>
  <si>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</si>
  <si>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</si>
  <si>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</si>
  <si>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</si>
  <si>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</si>
  <si>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</si>
  <si>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</si>
  <si>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</si>
  <si>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</si>
  <si>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</si>
  <si>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</si>
  <si>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</si>
  <si>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</si>
  <si>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</si>
  <si>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</si>
  <si>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</si>
  <si>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</si>
  <si>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</si>
  <si>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</si>
  <si>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</si>
  <si>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</si>
  <si>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</si>
  <si>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</si>
  <si>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</si>
  <si>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</si>
  <si>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</si>
  <si>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</si>
  <si>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</si>
  <si>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</si>
  <si>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</si>
  <si>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</si>
  <si>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</si>
  <si>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</si>
  <si>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</si>
  <si>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</si>
  <si>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</si>
  <si>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</si>
  <si>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</si>
  <si>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</si>
  <si>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</si>
  <si>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</si>
  <si>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</si>
  <si>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</si>
  <si>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</si>
  <si>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</si>
  <si>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</si>
  <si>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</si>
  <si>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</si>
  <si>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</si>
  <si>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</si>
  <si>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</si>
  <si>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</si>
  <si>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</si>
  <si>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</si>
  <si>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</si>
  <si>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</si>
  <si>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</si>
  <si>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</si>
  <si>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</si>
  <si>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</si>
  <si>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</si>
  <si>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</si>
  <si>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</si>
  <si>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</si>
  <si>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</si>
  <si>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</si>
  <si>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</si>
  <si>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</si>
  <si>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</si>
  <si>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</si>
  <si>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</si>
  <si>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</si>
  <si>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</si>
  <si>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</si>
  <si>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</si>
  <si>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</si>
  <si>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</si>
  <si>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</si>
  <si>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</si>
  <si>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</si>
  <si>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</si>
  <si>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</si>
  <si>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</si>
  <si>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</si>
  <si>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</si>
  <si>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</si>
  <si>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</si>
  <si>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</si>
  <si>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</si>
  <si>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</si>
  <si>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</si>
  <si>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</si>
  <si>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</si>
  <si>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</si>
  <si>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</si>
  <si>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</si>
  <si>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</si>
  <si>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</si>
  <si>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</si>
  <si>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</si>
  <si>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</si>
  <si>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</si>
  <si>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</si>
  <si>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</si>
  <si>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</si>
  <si>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</si>
  <si>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</si>
  <si>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</si>
  <si>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</si>
  <si>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</si>
  <si>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</si>
  <si>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</si>
  <si>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</si>
  <si>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</si>
  <si>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</si>
  <si>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</si>
  <si>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</si>
  <si>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</si>
  <si>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</si>
  <si>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</si>
  <si>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</si>
  <si>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</si>
  <si>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</si>
  <si>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</si>
  <si>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</si>
  <si>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</si>
  <si>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</si>
  <si>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</si>
  <si>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</si>
  <si>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</si>
  <si>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</si>
  <si>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</si>
  <si>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</si>
  <si>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</si>
  <si>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</si>
  <si>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</si>
  <si>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</si>
  <si>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</si>
  <si>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</si>
  <si>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</si>
  <si>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</si>
  <si>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</si>
  <si>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</si>
  <si>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</si>
  <si>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</si>
  <si>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</si>
  <si>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</si>
  <si>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</si>
  <si>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</si>
  <si>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</si>
  <si>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</si>
  <si>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</si>
  <si>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</si>
  <si>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</si>
  <si>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</si>
  <si>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</si>
  <si>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</si>
  <si>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</si>
  <si>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</si>
  <si>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</si>
  <si>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</si>
  <si>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</si>
  <si>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</si>
  <si>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</si>
  <si>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</si>
  <si>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</si>
  <si>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</si>
  <si>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</si>
  <si>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</si>
  <si>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</si>
  <si>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</si>
  <si>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</si>
  <si>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</si>
  <si>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</si>
  <si>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</si>
  <si>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</si>
  <si>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</si>
  <si>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</si>
  <si>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</si>
  <si>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</si>
  <si>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</si>
  <si>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</si>
  <si>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</si>
  <si>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</si>
  <si>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</si>
  <si>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</si>
  <si>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</si>
  <si>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</si>
  <si>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</si>
  <si>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</si>
  <si>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</si>
  <si>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</si>
  <si>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</si>
  <si>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</si>
  <si>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</si>
  <si>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</si>
  <si>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</si>
  <si>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</si>
  <si>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</si>
  <si>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</si>
  <si>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</si>
  <si>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</si>
  <si>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</si>
  <si>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</si>
  <si>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</si>
  <si>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</si>
  <si>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</si>
  <si>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</si>
  <si>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</si>
  <si>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</si>
  <si>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</si>
  <si>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</si>
  <si>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</si>
  <si>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</si>
  <si>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</si>
  <si>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</si>
  <si>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</si>
  <si>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</si>
  <si>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</si>
  <si>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</si>
  <si>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</si>
  <si>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</si>
  <si>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</si>
  <si>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</si>
  <si>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</si>
  <si>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</si>
  <si>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</si>
  <si>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</si>
  <si>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</si>
  <si>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</si>
  <si>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</si>
  <si>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</si>
  <si>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</si>
  <si>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</si>
  <si>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</si>
  <si>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</si>
  <si>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</si>
  <si>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</si>
  <si>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</si>
  <si>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</si>
  <si>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</si>
  <si>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</si>
  <si>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</si>
  <si>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</si>
  <si>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</si>
  <si>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</si>
  <si>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</si>
  <si>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</si>
  <si>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</si>
  <si>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</si>
  <si>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</si>
  <si>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</si>
  <si>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</si>
  <si>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</si>
  <si>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</si>
  <si>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</si>
  <si>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</si>
  <si>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</si>
  <si>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</si>
  <si>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</si>
  <si>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</si>
  <si>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</si>
  <si>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</si>
  <si>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</si>
  <si>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</si>
  <si>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</si>
  <si>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</si>
  <si>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</si>
  <si>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</si>
  <si>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</si>
  <si>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</si>
  <si>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</si>
  <si>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</si>
  <si>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</si>
  <si>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</si>
  <si>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</si>
  <si>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</si>
  <si>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</si>
  <si>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</si>
  <si>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</si>
  <si>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</si>
  <si>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</si>
  <si>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</si>
  <si>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</si>
  <si>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</si>
  <si>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</si>
  <si>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</si>
  <si>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</si>
  <si>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</si>
  <si>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</si>
  <si>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</si>
  <si>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</si>
  <si>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</si>
  <si>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</si>
  <si>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</si>
  <si>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</si>
  <si>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</si>
  <si>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</si>
  <si>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</si>
  <si>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</si>
  <si>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</si>
  <si>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</si>
  <si>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</si>
  <si>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</si>
  <si>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</si>
  <si>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</si>
  <si>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</si>
  <si>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</si>
  <si>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</si>
  <si>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</si>
  <si>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</si>
  <si>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</si>
  <si>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</si>
  <si>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</si>
  <si>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</si>
  <si>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</si>
  <si>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</si>
  <si>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</si>
  <si>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</si>
  <si>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</si>
  <si>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</si>
  <si>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</si>
  <si>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</si>
  <si>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</si>
  <si>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</si>
  <si>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</si>
  <si>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</si>
  <si>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</si>
  <si>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</si>
  <si>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</si>
  <si>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</si>
  <si>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</si>
  <si>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</si>
  <si>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</si>
  <si>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</si>
  <si>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</si>
  <si>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</si>
  <si>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</si>
  <si>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</si>
  <si>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</si>
  <si>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</si>
  <si>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</si>
  <si>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</si>
  <si>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</si>
  <si>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</si>
  <si>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</si>
  <si>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</si>
  <si>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</si>
  <si>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</si>
  <si>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</si>
  <si>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</si>
  <si>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</si>
  <si>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</si>
  <si>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</si>
  <si>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</si>
  <si>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</si>
  <si>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</si>
  <si>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</si>
  <si>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</si>
  <si>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</si>
  <si>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</si>
  <si>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</si>
  <si>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</si>
  <si>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</si>
  <si>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</si>
  <si>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</si>
  <si>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</si>
  <si>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</si>
  <si>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</si>
  <si>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</si>
  <si>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</si>
  <si>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</si>
  <si>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</si>
  <si>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</si>
  <si>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</si>
  <si>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</si>
  <si>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</si>
  <si>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</si>
  <si>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</si>
  <si>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</si>
  <si>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</si>
  <si>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</si>
  <si>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</si>
  <si>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</si>
  <si>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</si>
  <si>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</si>
  <si>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</si>
  <si>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</si>
  <si>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</si>
  <si>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</si>
  <si>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</si>
  <si>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</si>
  <si>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</si>
  <si>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</si>
  <si>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</si>
  <si>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</si>
  <si>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</si>
  <si>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</si>
  <si>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</si>
  <si>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</si>
  <si>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</si>
  <si>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</si>
  <si>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</si>
  <si>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</si>
  <si>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</si>
  <si>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</si>
  <si>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</si>
  <si>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</si>
  <si>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</si>
  <si>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</si>
  <si>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</si>
  <si>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</si>
  <si>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</si>
  <si>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</si>
  <si>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</si>
  <si>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</si>
  <si>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</si>
  <si>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</si>
  <si>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</si>
  <si>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</si>
  <si>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</si>
  <si>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</si>
  <si>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</si>
  <si>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</si>
  <si>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</si>
  <si>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</si>
  <si>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</si>
  <si>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</si>
  <si>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</si>
  <si>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</si>
  <si>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</si>
  <si>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</si>
  <si>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</si>
  <si>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</si>
  <si>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</si>
  <si>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</si>
  <si>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</si>
  <si>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</si>
  <si>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</si>
  <si>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</si>
  <si>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</si>
  <si>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</si>
  <si>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</si>
  <si>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</si>
  <si>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</si>
  <si>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</si>
  <si>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</si>
  <si>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</si>
  <si>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</si>
  <si>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</si>
  <si>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</si>
  <si>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</si>
  <si>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</si>
  <si>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</si>
  <si>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</si>
  <si>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</si>
  <si>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</si>
  <si>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</si>
  <si>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</si>
  <si>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</si>
  <si>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</si>
  <si>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</si>
  <si>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</si>
  <si>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</si>
  <si>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</si>
  <si>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</si>
  <si>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</si>
  <si>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</si>
  <si>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</si>
  <si>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</si>
  <si>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</si>
  <si>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</si>
  <si>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</si>
  <si>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</si>
  <si>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</si>
  <si>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</si>
  <si>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</si>
  <si>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</si>
  <si>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</si>
  <si>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</si>
  <si>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</si>
  <si>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</si>
  <si>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</si>
  <si>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</si>
  <si>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</si>
  <si>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</si>
  <si>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</si>
  <si>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</si>
  <si>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</si>
  <si>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</si>
  <si>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</si>
  <si>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</si>
  <si>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</si>
  <si>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</si>
  <si>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</si>
  <si>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</si>
  <si>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</si>
  <si>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</si>
  <si>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</si>
  <si>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</si>
  <si>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</si>
  <si>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</si>
  <si>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</si>
  <si>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</si>
  <si>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</si>
  <si>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</si>
  <si>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</si>
  <si>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</si>
  <si>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</si>
  <si>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</si>
  <si>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</si>
  <si>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</si>
  <si>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</si>
  <si>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</si>
  <si>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</si>
  <si>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</si>
  <si>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</si>
  <si>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</si>
  <si>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</si>
  <si>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</si>
  <si>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</si>
  <si>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</si>
  <si>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</si>
  <si>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</si>
  <si>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</si>
  <si>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</si>
  <si>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</si>
  <si>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</si>
  <si>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</si>
  <si>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</si>
  <si>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</si>
  <si>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</si>
  <si>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</si>
  <si>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</si>
  <si>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</si>
  <si>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</si>
  <si>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</si>
  <si>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</si>
  <si>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</si>
  <si>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</si>
  <si>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</si>
  <si>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</si>
  <si>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</si>
  <si>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</si>
  <si>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</si>
  <si>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</si>
  <si>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</si>
  <si>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</si>
  <si>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</si>
  <si>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</si>
  <si>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</si>
  <si>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</si>
  <si>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</si>
  <si>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</si>
  <si>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</si>
  <si>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</si>
  <si>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</si>
  <si>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</si>
  <si>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</si>
  <si>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</si>
  <si>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</si>
  <si>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</si>
  <si>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</si>
  <si>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</si>
  <si>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</si>
  <si>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</si>
  <si>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</si>
  <si>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</si>
  <si>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</si>
  <si>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</si>
  <si>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</si>
  <si>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</si>
  <si>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</si>
  <si>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</si>
  <si>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</si>
  <si>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</si>
  <si>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</si>
  <si>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</si>
  <si>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</si>
  <si>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</si>
  <si>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</si>
  <si>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</si>
  <si>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</si>
  <si>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</si>
  <si>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</si>
  <si>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</si>
  <si>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</si>
  <si>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</si>
  <si>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</si>
  <si>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</si>
  <si>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</si>
  <si>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</si>
  <si>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</si>
  <si>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</si>
  <si>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</si>
  <si>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</si>
  <si>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</si>
  <si>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</si>
  <si>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</si>
  <si>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</si>
  <si>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</si>
  <si>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</si>
  <si>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</si>
  <si>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</si>
  <si>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</si>
  <si>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</si>
  <si>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</si>
  <si>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</si>
  <si>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</si>
  <si>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</si>
  <si>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</si>
  <si>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</si>
  <si>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</si>
  <si>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</si>
  <si>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</si>
  <si>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</si>
  <si>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</si>
  <si>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</si>
  <si>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</si>
  <si>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</si>
  <si>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</si>
  <si>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</si>
  <si>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</si>
  <si>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</si>
  <si>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</si>
  <si>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</si>
  <si>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</si>
  <si>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</si>
  <si>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</si>
  <si>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</si>
  <si>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</si>
  <si>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</si>
  <si>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</si>
  <si>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</si>
  <si>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</si>
  <si>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</si>
  <si>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</si>
  <si>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</si>
  <si>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</si>
  <si>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</si>
  <si>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</si>
  <si>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</si>
  <si>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</si>
  <si>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</si>
  <si>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</si>
  <si>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</si>
  <si>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</si>
  <si>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</si>
  <si>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</si>
  <si>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</si>
  <si>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</si>
  <si>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</si>
  <si>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</si>
  <si>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</si>
  <si>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</si>
  <si>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</si>
  <si>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</si>
  <si>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</si>
  <si>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</si>
  <si>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</si>
  <si>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</si>
  <si>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</si>
  <si>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</si>
  <si>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</si>
  <si>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</si>
  <si>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</si>
  <si>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</si>
  <si>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</si>
  <si>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</si>
  <si>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</si>
  <si>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</si>
  <si>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</si>
  <si>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</si>
  <si>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</si>
  <si>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</si>
  <si>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</si>
  <si>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</si>
  <si>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</si>
  <si>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</si>
  <si>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</si>
  <si>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</si>
  <si>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</si>
  <si>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</si>
  <si>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</si>
  <si>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</si>
  <si>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</si>
  <si>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</si>
  <si>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</si>
  <si>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</si>
  <si>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</si>
  <si>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</si>
  <si>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</si>
  <si>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</si>
  <si>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</si>
  <si>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</si>
  <si>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</si>
  <si>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</si>
  <si>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</si>
  <si>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</si>
  <si>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</si>
  <si>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</si>
  <si>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</si>
  <si>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</si>
  <si>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</si>
  <si>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</si>
  <si>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</si>
  <si>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</si>
  <si>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</si>
  <si>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</si>
  <si>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</si>
  <si>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</si>
  <si>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</si>
  <si>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</si>
  <si>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</si>
  <si>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</si>
  <si>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</si>
  <si>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</si>
  <si>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</si>
  <si>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</si>
  <si>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</si>
  <si>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</si>
  <si>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</si>
  <si>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</si>
  <si>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</si>
  <si>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</si>
  <si>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</si>
  <si>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</si>
  <si>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</si>
  <si>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</si>
  <si>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</si>
  <si>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</si>
  <si>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</si>
  <si>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</si>
  <si>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</si>
  <si>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</si>
  <si>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</si>
  <si>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</si>
  <si>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</si>
  <si>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</si>
  <si>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</si>
  <si>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</si>
  <si>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</si>
  <si>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</si>
  <si>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</si>
  <si>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</si>
  <si>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</si>
  <si>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</si>
  <si>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</si>
  <si>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</si>
  <si>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</si>
  <si>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</si>
  <si>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</si>
  <si>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</si>
  <si>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</si>
  <si>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</si>
  <si>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</si>
  <si>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</si>
  <si>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</si>
  <si>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</si>
  <si>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</si>
  <si>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</si>
  <si>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</si>
  <si>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</si>
  <si>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</si>
  <si>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</si>
  <si>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</si>
  <si>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</si>
  <si>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</si>
  <si>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</si>
  <si>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</si>
  <si>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</si>
  <si>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</si>
  <si>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</si>
  <si>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</si>
  <si>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</si>
  <si>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</si>
  <si>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</si>
  <si>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</si>
  <si>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</si>
  <si>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</si>
  <si>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</si>
  <si>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</si>
  <si>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</si>
  <si>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</si>
  <si>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</si>
  <si>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</si>
  <si>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</si>
  <si>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</si>
  <si>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</si>
  <si>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</si>
  <si>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</si>
  <si>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</si>
  <si>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</si>
  <si>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</si>
  <si>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</si>
  <si>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</si>
  <si>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</si>
  <si>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</si>
  <si>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</si>
  <si>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</si>
  <si>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</si>
  <si>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</si>
  <si>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</si>
  <si>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</si>
  <si>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</si>
  <si>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</si>
  <si>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</si>
  <si>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</si>
  <si>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</si>
  <si>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</si>
  <si>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</si>
  <si>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</si>
  <si>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</si>
  <si>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</si>
  <si>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</si>
  <si>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</si>
  <si>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</si>
  <si>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</si>
  <si>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</si>
  <si>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</si>
  <si>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</si>
  <si>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</si>
  <si>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</si>
  <si>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</si>
  <si>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</si>
  <si>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</si>
  <si>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</si>
  <si>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</si>
  <si>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</si>
  <si>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</si>
  <si>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</si>
  <si>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</si>
  <si>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</si>
  <si>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</si>
  <si>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</si>
  <si>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</si>
  <si>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</si>
  <si>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</si>
  <si>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</si>
  <si>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</si>
  <si>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</si>
  <si>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</si>
  <si>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</si>
  <si>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</si>
  <si>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</si>
  <si>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</si>
  <si>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</si>
  <si>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</si>
  <si>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</si>
  <si>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</si>
  <si>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</si>
  <si>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</si>
  <si>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</si>
  <si>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</si>
  <si>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</si>
  <si>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</si>
  <si>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</si>
  <si>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</si>
  <si>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</si>
  <si>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</si>
  <si>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</si>
  <si>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</si>
  <si>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</si>
  <si>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</si>
  <si>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</si>
  <si>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</si>
  <si>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</si>
  <si>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</si>
  <si>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</si>
  <si>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</si>
  <si>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</si>
  <si>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</si>
  <si>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</si>
  <si>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</si>
  <si>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</si>
  <si>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</si>
  <si>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</si>
  <si>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</si>
  <si>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</si>
  <si>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</si>
  <si>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</si>
  <si>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</si>
  <si>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</si>
  <si>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</si>
  <si>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</si>
  <si>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</si>
  <si>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</si>
  <si>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</si>
  <si>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</si>
  <si>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</si>
  <si>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</si>
  <si>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</si>
  <si>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</si>
  <si>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</si>
  <si>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</si>
  <si>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</si>
  <si>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</si>
  <si>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</si>
  <si>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</si>
  <si>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</si>
  <si>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</si>
  <si>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</si>
  <si>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</si>
  <si>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</si>
  <si>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</si>
  <si>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</si>
  <si>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</si>
  <si>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</si>
  <si>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</si>
  <si>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</si>
  <si>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</si>
  <si>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</si>
  <si>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</si>
  <si>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</si>
  <si>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</si>
  <si>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</si>
  <si>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</si>
  <si>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</si>
  <si>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</si>
  <si>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</si>
  <si>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</si>
  <si>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</si>
  <si>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</si>
  <si>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</si>
  <si>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</si>
  <si>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</si>
  <si>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</si>
  <si>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</si>
  <si>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</si>
  <si>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</si>
  <si>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</si>
  <si>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</si>
  <si>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</si>
  <si>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</si>
  <si>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</si>
  <si>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</si>
  <si>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</si>
  <si>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</si>
  <si>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</si>
  <si>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</si>
  <si>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</si>
  <si>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</si>
  <si>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</si>
  <si>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</si>
  <si>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</si>
  <si>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</si>
  <si>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</si>
  <si>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</si>
  <si>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</si>
  <si>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</si>
  <si>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</si>
  <si>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</si>
  <si>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</si>
  <si>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</si>
  <si>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</si>
  <si>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</si>
  <si>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</si>
  <si>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</si>
  <si>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</si>
  <si>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</si>
  <si>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</si>
  <si>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</si>
  <si>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</si>
  <si>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</si>
  <si>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</si>
  <si>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</si>
  <si>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</si>
  <si>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</si>
  <si>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</si>
  <si>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</si>
  <si>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</si>
  <si>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</si>
  <si>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</si>
  <si>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</si>
  <si>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</si>
  <si>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</si>
  <si>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</si>
  <si>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</si>
  <si>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</si>
  <si>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</si>
  <si>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</si>
  <si>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</si>
  <si>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</si>
  <si>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</si>
  <si>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</si>
  <si>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</si>
  <si>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</si>
  <si>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</si>
  <si>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</si>
  <si>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</si>
  <si>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</si>
  <si>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</si>
  <si>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</si>
  <si>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</si>
  <si>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</si>
  <si>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</si>
  <si>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</si>
  <si>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</si>
  <si>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</si>
  <si>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</si>
  <si>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</si>
  <si>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</si>
  <si>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</si>
  <si>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</si>
  <si>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</si>
  <si>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</si>
  <si>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</si>
  <si>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</si>
  <si>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</si>
  <si>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</si>
  <si>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</si>
  <si>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</si>
  <si>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</si>
  <si>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</si>
  <si>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</si>
  <si>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</si>
  <si>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</si>
  <si>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</si>
  <si>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</si>
  <si>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</si>
  <si>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</si>
  <si>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</si>
  <si>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</si>
  <si>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</si>
  <si>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</si>
  <si>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</si>
  <si>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</si>
  <si>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</si>
  <si>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</si>
  <si>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</si>
  <si>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</si>
  <si>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</si>
  <si>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</si>
  <si>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</si>
  <si>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</si>
  <si>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</si>
  <si>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</si>
  <si>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</si>
  <si>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</si>
  <si>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</si>
  <si>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</si>
  <si>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</si>
  <si>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</si>
  <si>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</si>
  <si>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</si>
  <si>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</si>
  <si>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</si>
  <si>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</si>
  <si>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</si>
  <si>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</si>
  <si>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</si>
  <si>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</si>
  <si>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</si>
  <si>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</si>
  <si>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</si>
  <si>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</si>
  <si>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</si>
  <si>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</si>
  <si>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</si>
  <si>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</si>
  <si>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</si>
  <si>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</si>
  <si>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</si>
  <si>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</si>
  <si>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</si>
  <si>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</si>
  <si>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</si>
  <si>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</si>
  <si>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</si>
  <si>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</si>
  <si>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</si>
  <si>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</si>
  <si>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</si>
  <si>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</si>
  <si>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</si>
  <si>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</si>
  <si>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</si>
  <si>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</si>
  <si>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</si>
  <si>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</si>
  <si>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</si>
  <si>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</si>
  <si>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</si>
  <si>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</si>
  <si>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</si>
  <si>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</si>
  <si>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</si>
  <si>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</si>
  <si>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</si>
  <si>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</si>
  <si>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</si>
  <si>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</si>
  <si>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</si>
  <si>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</si>
  <si>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</si>
  <si>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</si>
  <si>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</si>
  <si>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</si>
  <si>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</si>
  <si>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</si>
  <si>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</si>
  <si>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</si>
  <si>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</si>
  <si>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</si>
  <si>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</si>
  <si>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</si>
  <si>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</si>
  <si>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</si>
  <si>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</si>
  <si>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</si>
  <si>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</si>
  <si>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</si>
  <si>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</si>
  <si>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</si>
  <si>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</si>
  <si>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</si>
  <si>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</si>
  <si>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</si>
  <si>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</si>
  <si>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</si>
  <si>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</si>
  <si>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</si>
  <si>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</si>
  <si>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</si>
  <si>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</si>
  <si>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</si>
  <si>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</si>
  <si>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</si>
  <si>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</si>
  <si>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</si>
  <si>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</si>
  <si>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</si>
  <si>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</si>
  <si>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</si>
  <si>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</si>
  <si>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</si>
  <si>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</si>
  <si>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</si>
  <si>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</si>
  <si>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</si>
  <si>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</si>
  <si>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</si>
  <si>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</si>
  <si>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</si>
  <si>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</si>
  <si>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</si>
  <si>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</si>
  <si>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</si>
  <si>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</si>
  <si>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</si>
  <si>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</si>
  <si>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</si>
  <si>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</si>
  <si>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</si>
  <si>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</si>
  <si>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</si>
  <si>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</si>
  <si>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</si>
  <si>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</si>
  <si>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</si>
  <si>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</si>
  <si>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</si>
  <si>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</si>
  <si>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</si>
  <si>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</si>
  <si>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</si>
  <si>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</si>
  <si>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</si>
  <si>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</si>
  <si>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</si>
  <si>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</si>
  <si>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</si>
  <si>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</si>
  <si>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</si>
  <si>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</si>
  <si>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</si>
  <si>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</si>
  <si>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</si>
  <si>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</si>
  <si>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</si>
  <si>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</si>
  <si>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</si>
  <si>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</si>
  <si>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</si>
  <si>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</si>
  <si>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</si>
  <si>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</si>
  <si>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</si>
  <si>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</si>
  <si>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</si>
  <si>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</si>
  <si>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</si>
  <si>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</si>
  <si>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</si>
  <si>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</si>
  <si>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</si>
  <si>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</si>
  <si>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</si>
  <si>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</si>
  <si>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</si>
  <si>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</si>
  <si>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</si>
  <si>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</si>
  <si>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</si>
  <si>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</si>
  <si>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</si>
  <si>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</si>
  <si>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</si>
  <si>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</si>
  <si>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</si>
  <si>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</si>
  <si>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</si>
  <si>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</si>
  <si>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</si>
  <si>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</si>
  <si>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</si>
  <si>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</si>
  <si>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</si>
  <si>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</si>
  <si>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</si>
  <si>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</si>
  <si>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</si>
  <si>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</si>
  <si>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</si>
  <si>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</si>
  <si>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</si>
  <si>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</si>
  <si>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</si>
  <si>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</si>
  <si>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</si>
  <si>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</si>
  <si>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</si>
  <si>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</si>
  <si>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</si>
  <si>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</si>
  <si>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</si>
  <si>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</si>
  <si>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</si>
  <si>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</si>
  <si>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</si>
  <si>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</si>
  <si>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</si>
  <si>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</si>
  <si>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</si>
  <si>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</si>
  <si>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</si>
  <si>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</si>
  <si>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</si>
  <si>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</si>
  <si>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</si>
  <si>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</si>
  <si>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</si>
  <si>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</si>
  <si>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</si>
  <si>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</si>
  <si>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</si>
  <si>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</si>
  <si>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</si>
  <si>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</si>
  <si>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</si>
  <si>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</si>
  <si>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</si>
  <si>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</si>
  <si>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</si>
  <si>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</si>
  <si>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</si>
  <si>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</si>
  <si>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</si>
  <si>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</si>
  <si>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</si>
  <si>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</si>
  <si>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</si>
  <si>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</si>
  <si>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</si>
  <si>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</si>
  <si>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</si>
  <si>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</si>
  <si>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</si>
  <si>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</si>
  <si>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</si>
  <si>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</si>
  <si>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</si>
  <si>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</si>
  <si>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</si>
  <si>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</si>
  <si>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</si>
  <si>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</si>
  <si>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</si>
  <si>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</si>
  <si>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</si>
  <si>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</si>
  <si>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</si>
  <si>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</si>
  <si>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</si>
  <si>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</si>
  <si>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</si>
  <si>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</si>
  <si>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</si>
  <si>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</si>
  <si>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</si>
  <si>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</si>
  <si>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</si>
  <si>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</si>
  <si>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</si>
  <si>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</si>
  <si>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</si>
  <si>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</si>
  <si>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</si>
  <si>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</si>
  <si>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</si>
  <si>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</si>
  <si>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</si>
  <si>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</si>
  <si>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</si>
  <si>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</si>
  <si>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</si>
  <si>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</si>
  <si>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</si>
  <si>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</si>
  <si>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</si>
  <si>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</si>
  <si>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</si>
  <si>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</si>
  <si>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</si>
  <si>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</si>
  <si>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</si>
  <si>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</si>
  <si>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</si>
  <si>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</si>
  <si>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</si>
  <si>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</si>
  <si>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</si>
  <si>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</si>
  <si>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</si>
  <si>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</si>
  <si>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</si>
  <si>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</si>
  <si>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</si>
  <si>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</si>
  <si>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</si>
  <si>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</si>
  <si>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</si>
  <si>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</si>
  <si>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</si>
  <si>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</si>
  <si>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</si>
  <si>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</si>
  <si>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</si>
  <si>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</si>
  <si>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</si>
  <si>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</si>
  <si>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</si>
  <si>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</si>
  <si>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</si>
  <si>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</si>
  <si>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</si>
  <si>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</si>
  <si>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</si>
  <si>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</si>
  <si>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</si>
  <si>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</si>
  <si>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</si>
  <si>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</si>
  <si>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</si>
  <si>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</si>
  <si>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</si>
  <si>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</si>
  <si>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</si>
  <si>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</si>
  <si>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</si>
  <si>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</si>
  <si>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</si>
  <si>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</si>
  <si>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</si>
  <si>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</si>
  <si>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</si>
  <si>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</si>
  <si>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</si>
  <si>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</si>
  <si>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</si>
  <si>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</si>
  <si>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</si>
  <si>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</si>
  <si>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</si>
  <si>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</si>
  <si>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</si>
  <si>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</si>
  <si>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</si>
  <si>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</si>
  <si>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</si>
  <si>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</si>
  <si>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</si>
  <si>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</si>
  <si>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</si>
  <si>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</si>
  <si>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</si>
  <si>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</si>
  <si>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</si>
  <si>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</si>
  <si>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</si>
  <si>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</si>
  <si>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</si>
  <si>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</si>
  <si>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</si>
  <si>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</si>
  <si>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</si>
  <si>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</si>
  <si>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</si>
  <si>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</si>
  <si>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</si>
  <si>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</si>
  <si>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</si>
  <si>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</si>
  <si>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</si>
  <si>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</si>
  <si>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</si>
  <si>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</si>
  <si>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</si>
  <si>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</si>
  <si>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</si>
  <si>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</si>
  <si>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</si>
  <si>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</si>
  <si>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</si>
  <si>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</si>
  <si>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</si>
  <si>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</si>
  <si>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</si>
  <si>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</si>
  <si>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</si>
  <si>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</si>
  <si>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</si>
  <si>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</si>
  <si>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</si>
  <si>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</si>
  <si>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</si>
  <si>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</si>
  <si>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</si>
  <si>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</si>
  <si>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</si>
  <si>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</si>
  <si>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</si>
  <si>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</si>
  <si>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</si>
  <si>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</si>
  <si>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</si>
  <si>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</si>
  <si>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</si>
  <si>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</si>
  <si>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</si>
  <si>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</si>
  <si>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</si>
  <si>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</si>
  <si>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</si>
  <si>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</si>
  <si>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</si>
  <si>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</si>
  <si>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</si>
  <si>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</si>
  <si>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</si>
  <si>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</si>
  <si>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</si>
  <si>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</si>
  <si>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</si>
  <si>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</si>
  <si>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</si>
  <si>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</si>
  <si>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</si>
  <si>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</si>
  <si>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</si>
  <si>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</si>
  <si>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</si>
  <si>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</si>
  <si>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</si>
  <si>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</si>
  <si>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</si>
  <si>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</si>
  <si>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</si>
  <si>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</si>
  <si>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</si>
  <si>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</si>
  <si>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</si>
  <si>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</si>
  <si>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</si>
  <si>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</si>
  <si>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</si>
  <si>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</si>
  <si>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</si>
  <si>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</si>
  <si>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</si>
  <si>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</si>
  <si>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</si>
  <si>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</si>
  <si>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</si>
  <si>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</si>
  <si>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</si>
  <si>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</si>
  <si>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</si>
  <si>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</si>
  <si>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</si>
  <si>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</si>
  <si>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</si>
  <si>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</si>
  <si>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</si>
  <si>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</si>
  <si>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</si>
  <si>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</si>
  <si>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</si>
  <si>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</si>
  <si>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</si>
  <si>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</si>
  <si>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</si>
  <si>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</si>
  <si>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</si>
  <si>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</si>
  <si>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</si>
  <si>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</si>
  <si>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</si>
  <si>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</si>
  <si>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</si>
  <si>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</si>
  <si>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</si>
  <si>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</si>
  <si>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</si>
  <si>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</si>
  <si>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</si>
  <si>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</si>
  <si>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</si>
  <si>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</si>
  <si>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</si>
  <si>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</si>
  <si>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</si>
  <si>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</si>
  <si>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</si>
  <si>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</si>
  <si>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</si>
  <si>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</si>
  <si>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</si>
  <si>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</si>
  <si>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</si>
  <si>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</si>
  <si>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</si>
  <si>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</si>
  <si>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</si>
  <si>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</si>
  <si>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</si>
  <si>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</si>
  <si>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</si>
  <si>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</si>
  <si>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</si>
  <si>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</si>
  <si>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</si>
  <si>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</si>
  <si>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</si>
  <si>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</si>
  <si>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</si>
  <si>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</si>
  <si>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</si>
  <si>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</si>
  <si>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</si>
  <si>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</si>
  <si>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</si>
  <si>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</si>
  <si>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</si>
  <si>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</si>
  <si>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</si>
  <si>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</si>
  <si>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</si>
  <si>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</si>
  <si>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</si>
  <si>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</si>
  <si>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</si>
  <si>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</si>
  <si>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</si>
  <si>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</si>
  <si>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</si>
  <si>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</si>
  <si>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</si>
  <si>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</si>
  <si>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</si>
  <si>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</si>
  <si>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</si>
  <si>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</si>
  <si>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</si>
  <si>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</si>
  <si>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</si>
  <si>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</si>
  <si>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</si>
  <si>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</si>
  <si>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</si>
  <si>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</si>
  <si>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</si>
  <si>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</si>
  <si>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</si>
  <si>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</si>
  <si>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</si>
  <si>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</si>
  <si>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</si>
  <si>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</si>
  <si>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</si>
  <si>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</si>
  <si>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</si>
  <si>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</si>
  <si>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</si>
  <si>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</si>
  <si>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</si>
  <si>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</si>
  <si>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</si>
  <si>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</si>
  <si>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</si>
  <si>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</si>
  <si>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</si>
  <si>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</si>
  <si>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</si>
  <si>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</si>
  <si>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</si>
  <si>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</si>
  <si>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</si>
  <si>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</si>
  <si>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</si>
  <si>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</si>
  <si>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</si>
  <si>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</si>
  <si>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</si>
  <si>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</si>
  <si>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</si>
  <si>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</si>
  <si>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</si>
  <si>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</si>
  <si>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</si>
  <si>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</si>
  <si>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</si>
  <si>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</si>
  <si>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</si>
  <si>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</si>
  <si>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</si>
  <si>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</si>
  <si>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</si>
  <si>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</si>
  <si>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</si>
  <si>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</si>
  <si>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</si>
  <si>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</si>
  <si>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</si>
  <si>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</si>
  <si>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</si>
  <si>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</si>
  <si>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</si>
  <si>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</si>
  <si>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</si>
  <si>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</si>
  <si>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</si>
  <si>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</si>
  <si>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</si>
  <si>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</si>
  <si>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</si>
  <si>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</si>
  <si>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</si>
  <si>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</si>
  <si>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</si>
  <si>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</si>
  <si>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</si>
  <si>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</si>
  <si>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</si>
  <si>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</si>
  <si>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</si>
  <si>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</si>
  <si>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</si>
  <si>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</si>
  <si>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</si>
  <si>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</si>
  <si>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</si>
  <si>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</si>
  <si>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</si>
  <si>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</si>
  <si>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</si>
  <si>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</si>
  <si>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</si>
  <si>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</si>
  <si>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</si>
  <si>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</si>
  <si>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</si>
  <si>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</si>
  <si>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</si>
  <si>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</si>
  <si>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</si>
  <si>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</si>
  <si>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</si>
  <si>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</si>
  <si>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</si>
  <si>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</si>
  <si>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</si>
  <si>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</si>
  <si>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</si>
  <si>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</si>
  <si>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</si>
  <si>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</si>
  <si>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</si>
  <si>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</si>
  <si>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</si>
  <si>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</si>
  <si>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</si>
  <si>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</si>
  <si>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</si>
  <si>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</si>
  <si>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</si>
  <si>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</si>
  <si>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</si>
  <si>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</si>
  <si>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</si>
  <si>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</si>
  <si>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</si>
  <si>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</si>
  <si>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</si>
  <si>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</si>
  <si>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</si>
  <si>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</si>
  <si>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</si>
  <si>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</si>
  <si>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</si>
  <si>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</si>
  <si>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</si>
  <si>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</si>
  <si>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</si>
  <si>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</si>
  <si>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</si>
  <si>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</si>
  <si>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</si>
  <si>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</si>
  <si>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</si>
  <si>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</si>
  <si>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</si>
  <si>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</si>
  <si>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</si>
  <si>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</si>
  <si>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</si>
  <si>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</si>
  <si>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</si>
  <si>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</si>
  <si>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</si>
  <si>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</si>
  <si>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</si>
  <si>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</si>
  <si>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</si>
  <si>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</si>
  <si>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</si>
  <si>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</si>
  <si>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</si>
  <si>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</si>
  <si>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</si>
  <si>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</si>
  <si>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</si>
  <si>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</si>
  <si>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</si>
  <si>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</si>
  <si>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</si>
  <si>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</si>
  <si>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</si>
  <si>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</si>
  <si>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</si>
  <si>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</si>
  <si>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</si>
  <si>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</si>
  <si>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</si>
  <si>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</si>
  <si>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</si>
  <si>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</si>
  <si>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</si>
  <si>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</si>
  <si>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</si>
  <si>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</si>
  <si>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</si>
  <si>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</si>
  <si>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</si>
  <si>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</si>
  <si>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</si>
  <si>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</si>
  <si>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</si>
  <si>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</si>
  <si>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</si>
  <si>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</si>
  <si>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</si>
  <si>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</si>
  <si>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</si>
  <si>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</si>
  <si>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</si>
  <si>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</si>
  <si>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</si>
  <si>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</si>
  <si>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</si>
  <si>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</si>
  <si>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</si>
  <si>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</si>
  <si>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</si>
  <si>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</si>
  <si>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</si>
  <si>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</si>
  <si>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</si>
  <si>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</si>
  <si>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</si>
  <si>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</si>
  <si>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</si>
  <si>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</si>
  <si>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</si>
  <si>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</si>
  <si>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</si>
  <si>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</si>
  <si>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</si>
  <si>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</si>
  <si>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</si>
  <si>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</si>
  <si>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</si>
  <si>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</si>
  <si>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</si>
  <si>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</si>
  <si>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</si>
  <si>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</si>
  <si>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</si>
  <si>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</si>
  <si>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</si>
  <si>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</si>
  <si>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</si>
  <si>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</si>
  <si>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</si>
  <si>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</si>
  <si>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</si>
  <si>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</si>
  <si>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</si>
  <si>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</si>
  <si>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</si>
  <si>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</si>
  <si>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</si>
  <si>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</si>
  <si>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</si>
  <si>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</si>
  <si>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</si>
  <si>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</si>
  <si>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</si>
  <si>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</si>
  <si>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</si>
  <si>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</si>
  <si>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</si>
  <si>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</si>
  <si>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</si>
  <si>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</si>
  <si>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</si>
  <si>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</si>
  <si>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</si>
  <si>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</si>
  <si>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</si>
  <si>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</si>
  <si>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</si>
  <si>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</si>
  <si>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</si>
  <si>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</si>
  <si>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</si>
  <si>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</si>
  <si>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</si>
  <si>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</si>
  <si>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</si>
  <si>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</si>
  <si>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</si>
  <si>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</si>
  <si>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</si>
  <si>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</si>
  <si>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</si>
  <si>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</si>
  <si>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</si>
  <si>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</si>
  <si>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</si>
  <si>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</si>
  <si>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</si>
  <si>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</si>
  <si>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</si>
  <si>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</si>
  <si>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</si>
  <si>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</si>
  <si>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</si>
  <si>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</si>
  <si>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</si>
  <si>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</si>
  <si>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</si>
  <si>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</si>
  <si>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</si>
  <si>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</si>
  <si>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</si>
  <si>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</si>
  <si>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</si>
  <si>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</si>
  <si>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</si>
  <si>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</si>
  <si>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</si>
  <si>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</si>
  <si>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</si>
  <si>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</si>
  <si>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</si>
  <si>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</si>
  <si>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</si>
  <si>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</si>
  <si>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</si>
  <si>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</si>
  <si>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</si>
  <si>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</si>
  <si>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</si>
  <si>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</si>
  <si>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</si>
  <si>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</si>
  <si>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</si>
  <si>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</si>
  <si>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</si>
  <si>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</si>
  <si>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</si>
  <si>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</si>
  <si>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</si>
  <si>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</si>
  <si>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</si>
  <si>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</si>
  <si>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</si>
  <si>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</si>
  <si>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</si>
  <si>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</si>
  <si>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</si>
  <si>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</si>
  <si>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</si>
  <si>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</si>
  <si>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</si>
  <si>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</si>
  <si>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</si>
  <si>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</si>
  <si>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</si>
  <si>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</si>
  <si>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</si>
  <si>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</si>
  <si>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</si>
  <si>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</si>
  <si>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</si>
  <si>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</si>
  <si>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</si>
  <si>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</si>
  <si>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</si>
  <si>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</si>
  <si>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</si>
  <si>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</si>
  <si>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</si>
  <si>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</si>
  <si>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</si>
  <si>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</si>
  <si>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</si>
  <si>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</si>
  <si>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</si>
  <si>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</si>
  <si>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</si>
  <si>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</si>
  <si>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</si>
  <si>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</si>
  <si>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</si>
  <si>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</si>
  <si>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</si>
  <si>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</si>
  <si>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</si>
  <si>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</si>
  <si>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</si>
  <si>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</si>
  <si>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</si>
  <si>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</si>
  <si>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</si>
  <si>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</si>
  <si>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</si>
  <si>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</si>
  <si>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</si>
  <si>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</si>
  <si>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</si>
  <si>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</si>
  <si>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</si>
  <si>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</si>
  <si>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</si>
  <si>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</si>
  <si>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</si>
  <si>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</si>
  <si>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</si>
  <si>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</si>
  <si>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</si>
  <si>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</si>
  <si>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</si>
  <si>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</si>
  <si>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</si>
  <si>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</si>
  <si>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</si>
  <si>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</si>
  <si>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</si>
  <si>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</si>
  <si>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</si>
  <si>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</si>
  <si>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</si>
  <si>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</si>
  <si>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</si>
  <si>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</si>
  <si>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</si>
  <si>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</si>
  <si>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</si>
  <si>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</si>
  <si>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</si>
  <si>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</si>
  <si>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</si>
  <si>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</si>
  <si>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</si>
  <si>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</si>
  <si>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</si>
  <si>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</si>
  <si>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</si>
  <si>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</si>
  <si>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</si>
  <si>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</si>
  <si>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</si>
  <si>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</si>
  <si>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</si>
  <si>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</si>
  <si>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</si>
  <si>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</si>
  <si>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</si>
  <si>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</si>
  <si>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</si>
  <si>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</si>
  <si>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</si>
  <si>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</si>
  <si>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</si>
  <si>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</si>
  <si>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</si>
  <si>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</si>
  <si>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</si>
  <si>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</si>
  <si>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</si>
  <si>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</si>
  <si>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</si>
  <si>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</si>
  <si>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</si>
  <si>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</si>
  <si>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</si>
  <si>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</si>
  <si>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</si>
  <si>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</si>
  <si>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</si>
  <si>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</si>
  <si>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</si>
  <si>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</si>
  <si>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</si>
  <si>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</si>
  <si>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</si>
  <si>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</si>
  <si>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</si>
  <si>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</si>
  <si>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</si>
  <si>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</si>
  <si>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</si>
  <si>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</si>
  <si>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</si>
  <si>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</si>
  <si>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</si>
  <si>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</si>
  <si>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</si>
  <si>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</si>
  <si>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</si>
  <si>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</si>
  <si>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</si>
  <si>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</si>
  <si>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</si>
  <si>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</si>
  <si>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</si>
  <si>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</si>
  <si>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</si>
  <si>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</si>
  <si>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</si>
  <si>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</si>
  <si>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</si>
  <si>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</si>
  <si>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</si>
  <si>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</si>
  <si>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</si>
  <si>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</si>
  <si>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</si>
  <si>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</si>
  <si>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</si>
  <si>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</si>
  <si>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</si>
  <si>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</si>
  <si>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</si>
  <si>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</si>
  <si>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</si>
  <si>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</si>
  <si>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</si>
  <si>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</si>
  <si>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</si>
  <si>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</si>
  <si>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</si>
  <si>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</si>
  <si>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</si>
  <si>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</si>
  <si>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</si>
  <si>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</si>
  <si>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</si>
  <si>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</si>
  <si>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</si>
  <si>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</si>
  <si>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</si>
  <si>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</si>
  <si>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</si>
  <si>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</si>
  <si>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</si>
  <si>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</si>
  <si>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</si>
  <si>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</si>
  <si>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</si>
  <si>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</si>
  <si>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</si>
  <si>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</si>
  <si>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</si>
  <si>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</si>
  <si>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</si>
  <si>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</si>
  <si>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</si>
  <si>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</si>
  <si>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</si>
  <si>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</si>
  <si>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</si>
  <si>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</si>
  <si>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</si>
  <si>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</si>
  <si>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</si>
  <si>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</si>
  <si>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</si>
  <si>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</si>
  <si>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</si>
  <si>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</si>
  <si>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</si>
  <si>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</si>
  <si>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</si>
  <si>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</si>
  <si>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</si>
  <si>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</si>
  <si>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</si>
  <si>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</si>
  <si>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</si>
  <si>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</si>
  <si>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</si>
  <si>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</si>
  <si>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</si>
  <si>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</si>
  <si>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</si>
  <si>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</si>
  <si>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</si>
  <si>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</si>
  <si>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</si>
  <si>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</si>
  <si>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</si>
  <si>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</si>
  <si>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</si>
  <si>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</si>
  <si>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</si>
  <si>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</si>
  <si>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</si>
  <si>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</si>
  <si>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</si>
  <si>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</si>
  <si>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</si>
  <si>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</si>
  <si>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</si>
  <si>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</si>
  <si>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</si>
  <si>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</si>
  <si>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</si>
  <si>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</si>
  <si>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</si>
  <si>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</si>
  <si>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</si>
  <si>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</si>
  <si>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</si>
  <si>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</si>
  <si>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</si>
  <si>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</si>
  <si>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</si>
  <si>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</si>
  <si>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</si>
  <si>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</si>
  <si>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</si>
  <si>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</si>
  <si>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</si>
  <si>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</si>
  <si>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</si>
  <si>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</si>
  <si>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</si>
  <si>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</si>
  <si>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</si>
  <si>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</si>
  <si>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</si>
  <si>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</si>
  <si>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</si>
  <si>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</si>
  <si>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</si>
  <si>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</si>
  <si>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</si>
  <si>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</si>
  <si>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</si>
  <si>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</si>
  <si>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</si>
  <si>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</si>
  <si>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</si>
  <si>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</si>
  <si>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</si>
  <si>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</si>
  <si>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</si>
  <si>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</si>
  <si>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</si>
  <si>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</si>
  <si>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</si>
  <si>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</si>
  <si>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</si>
  <si>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</si>
  <si>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</si>
  <si>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</si>
  <si>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</si>
  <si>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</si>
  <si>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</si>
  <si>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</si>
  <si>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</si>
  <si>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</si>
  <si>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</si>
  <si>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</si>
  <si>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</si>
  <si>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</si>
  <si>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</si>
  <si>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</si>
  <si>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</si>
  <si>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</si>
  <si>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</si>
  <si>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</si>
  <si>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</si>
  <si>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</si>
  <si>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</si>
  <si>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</si>
  <si>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</si>
  <si>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</si>
  <si>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</si>
  <si>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</si>
  <si>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</si>
  <si>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</si>
  <si>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</si>
  <si>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</si>
  <si>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</si>
  <si>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</si>
  <si>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</si>
  <si>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</si>
  <si>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</si>
  <si>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</si>
  <si>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</si>
  <si>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</si>
  <si>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</si>
  <si>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</si>
  <si>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</si>
  <si>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</si>
  <si>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</si>
  <si>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</si>
  <si>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</si>
  <si>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</si>
  <si>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</si>
  <si>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</si>
  <si>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</si>
  <si>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</si>
  <si>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</si>
  <si>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</si>
  <si>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</si>
  <si>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</si>
  <si>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</si>
  <si>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</si>
  <si>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</si>
  <si>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</si>
  <si>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</si>
  <si>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</si>
  <si>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</si>
  <si>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</si>
  <si>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</si>
  <si>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</si>
  <si>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</si>
  <si>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</si>
  <si>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</si>
  <si>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</si>
  <si>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</si>
  <si>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</si>
  <si>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</si>
  <si>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</si>
  <si>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</si>
  <si>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</si>
  <si>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</si>
  <si>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</si>
  <si>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</si>
  <si>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</si>
  <si>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</si>
  <si>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</si>
  <si>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</si>
  <si>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</si>
  <si>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</si>
  <si>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</si>
  <si>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</si>
  <si>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</si>
  <si>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</si>
  <si>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</si>
  <si>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</si>
  <si>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</si>
  <si>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</si>
  <si>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</si>
  <si>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</si>
  <si>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</si>
  <si>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</si>
  <si>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</si>
  <si>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</si>
  <si>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</si>
  <si>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</si>
  <si>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</si>
  <si>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</si>
  <si>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</si>
  <si>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</si>
  <si>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</si>
  <si>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</si>
  <si>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</si>
  <si>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</si>
  <si>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</si>
  <si>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</si>
  <si>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</si>
  <si>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</si>
  <si>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</si>
  <si>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</si>
  <si>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</si>
  <si>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</si>
  <si>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</si>
  <si>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</si>
  <si>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</si>
  <si>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</si>
  <si>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</si>
  <si>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</si>
  <si>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</si>
  <si>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</si>
  <si>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</si>
  <si>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</si>
  <si>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</si>
  <si>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</si>
  <si>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</si>
  <si>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</si>
  <si>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</si>
  <si>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</si>
  <si>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</si>
  <si>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</si>
  <si>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</si>
  <si>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</si>
  <si>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</si>
  <si>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</si>
  <si>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</si>
  <si>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</si>
  <si>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</si>
  <si>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</si>
  <si>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</si>
  <si>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</si>
  <si>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</si>
  <si>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</si>
  <si>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</si>
  <si>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</si>
  <si>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</si>
  <si>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</si>
  <si>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</si>
  <si>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</si>
  <si>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</si>
  <si>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</si>
  <si>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</si>
  <si>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</si>
  <si>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</si>
  <si>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</si>
  <si>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</si>
  <si>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</si>
  <si>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</si>
  <si>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</si>
  <si>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</si>
  <si>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</si>
  <si>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</si>
  <si>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</si>
  <si>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</si>
  <si>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</si>
  <si>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</si>
  <si>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</si>
  <si>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</si>
  <si>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</si>
  <si>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</si>
  <si>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</si>
  <si>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</si>
  <si>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</si>
  <si>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</si>
  <si>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</si>
  <si>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</si>
  <si>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</si>
  <si>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</si>
  <si>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</si>
  <si>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</si>
  <si>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</si>
  <si>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</si>
  <si>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</si>
  <si>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</si>
  <si>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</si>
  <si>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</si>
  <si>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</si>
  <si>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</si>
  <si>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</si>
  <si>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</si>
  <si>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</si>
  <si>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</si>
  <si>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</si>
  <si>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</si>
  <si>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</si>
  <si>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</si>
  <si>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</si>
  <si>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</si>
  <si>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</si>
  <si>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</si>
  <si>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</si>
  <si>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</si>
  <si>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</si>
  <si>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</si>
  <si>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</si>
  <si>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</si>
  <si>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</si>
  <si>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</si>
  <si>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</si>
  <si>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</si>
  <si>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</si>
  <si>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</si>
  <si>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</si>
  <si>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</si>
  <si>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</si>
  <si>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</si>
  <si>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</si>
  <si>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</si>
  <si>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</si>
  <si>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</si>
  <si>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</si>
  <si>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</si>
  <si>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</si>
  <si>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</si>
  <si>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</si>
  <si>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</si>
  <si>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</si>
  <si>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</si>
  <si>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</si>
  <si>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</si>
  <si>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</si>
  <si>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</si>
  <si>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</si>
  <si>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</si>
  <si>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</si>
  <si>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</si>
  <si>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</si>
  <si>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</si>
  <si>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</si>
  <si>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</si>
  <si>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</si>
  <si>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</si>
  <si>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</si>
  <si>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</si>
  <si>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</si>
  <si>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</si>
  <si>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</si>
  <si>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</si>
  <si>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</si>
  <si>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</si>
  <si>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</si>
  <si>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</si>
  <si>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</si>
  <si>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</si>
  <si>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</si>
  <si>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</si>
  <si>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</si>
  <si>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</si>
  <si>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</si>
  <si>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</si>
  <si>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</si>
  <si>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</si>
  <si>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</si>
  <si>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</si>
  <si>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</si>
  <si>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</si>
  <si>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</si>
  <si>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</si>
  <si>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</si>
  <si>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</si>
  <si>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</si>
  <si>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</si>
  <si>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</si>
  <si>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</si>
  <si>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</si>
  <si>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</si>
  <si>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</si>
  <si>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</si>
  <si>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</si>
  <si>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</si>
  <si>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</si>
  <si>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</si>
  <si>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</si>
  <si>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</si>
  <si>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</si>
  <si>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</si>
  <si>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</si>
  <si>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</si>
  <si>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</si>
  <si>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</si>
  <si>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</si>
  <si>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</si>
  <si>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</si>
  <si>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</si>
  <si>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</si>
  <si>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</si>
  <si>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</si>
  <si>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</si>
  <si>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</si>
  <si>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</si>
  <si>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</si>
  <si>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</si>
  <si>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</si>
  <si>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</si>
  <si>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</si>
  <si>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</si>
  <si>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</si>
  <si>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</si>
  <si>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</si>
  <si>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</si>
  <si>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</si>
  <si>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</si>
  <si>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</si>
  <si>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</si>
  <si>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</si>
  <si>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</si>
  <si>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</si>
  <si>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</si>
  <si>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</si>
  <si>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</si>
  <si>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</si>
  <si>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</si>
  <si>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</si>
  <si>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</si>
  <si>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</si>
  <si>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</si>
  <si>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</si>
  <si>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</si>
  <si>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</si>
  <si>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</si>
  <si>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</si>
  <si>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</si>
  <si>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</si>
  <si>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</si>
  <si>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</si>
  <si>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</si>
  <si>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</si>
  <si>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</si>
  <si>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</si>
  <si>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</si>
  <si>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</si>
  <si>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</si>
  <si>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</si>
  <si>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</si>
  <si>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</si>
  <si>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</si>
  <si>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</si>
  <si>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</si>
  <si>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</si>
  <si>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</si>
  <si>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</si>
  <si>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</si>
  <si>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</si>
  <si>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</si>
  <si>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</si>
  <si>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</si>
  <si>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</si>
  <si>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</si>
  <si>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</si>
  <si>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</si>
  <si>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</si>
  <si>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</si>
  <si>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</si>
  <si>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</si>
  <si>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</si>
  <si>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</si>
  <si>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</si>
  <si>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</si>
  <si>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</si>
  <si>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</si>
  <si>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</si>
  <si>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</si>
  <si>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</si>
  <si>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</si>
  <si>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</si>
  <si>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</si>
  <si>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</si>
  <si>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</si>
  <si>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</si>
  <si>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</si>
  <si>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</si>
  <si>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</si>
  <si>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</si>
  <si>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</si>
  <si>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</si>
  <si>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</si>
  <si>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</si>
  <si>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</si>
  <si>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</si>
  <si>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</si>
  <si>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</si>
  <si>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</si>
  <si>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</si>
  <si>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</si>
  <si>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</si>
  <si>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</si>
  <si>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</si>
  <si>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</si>
  <si>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</si>
  <si>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</si>
  <si>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</si>
  <si>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</si>
  <si>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</si>
  <si>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</si>
  <si>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</si>
  <si>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</si>
  <si>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</si>
  <si>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</si>
  <si>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</si>
  <si>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</si>
  <si>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</si>
  <si>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</si>
  <si>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</si>
  <si>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</si>
  <si>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</si>
  <si>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</si>
  <si>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</si>
  <si>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</si>
  <si>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</si>
  <si>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</si>
  <si>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</si>
  <si>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</si>
  <si>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</si>
  <si>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</si>
  <si>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</si>
  <si>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</si>
  <si>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</si>
  <si>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</si>
  <si>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</si>
  <si>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</si>
  <si>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</si>
  <si>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</si>
  <si>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</si>
  <si>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</si>
  <si>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</si>
  <si>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</si>
  <si>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</si>
  <si>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</si>
  <si>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</si>
  <si>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</si>
  <si>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</si>
  <si>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</si>
  <si>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</si>
  <si>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</si>
  <si>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</si>
  <si>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</si>
  <si>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</si>
  <si>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</si>
  <si>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</si>
  <si>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</si>
  <si>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</si>
  <si>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</si>
  <si>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</si>
  <si>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</si>
  <si>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</si>
  <si>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</si>
  <si>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</si>
  <si>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</si>
  <si>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</si>
  <si>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</si>
  <si>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</si>
  <si>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</si>
  <si>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</si>
  <si>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</si>
  <si>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</si>
  <si>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</si>
  <si>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</si>
  <si>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</si>
  <si>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</si>
  <si>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</si>
  <si>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</si>
  <si>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</si>
  <si>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</si>
  <si>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</si>
  <si>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</si>
  <si>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</si>
  <si>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</si>
  <si>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</si>
  <si>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</si>
  <si>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</si>
  <si>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</si>
  <si>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</si>
  <si>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</si>
  <si>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</si>
  <si>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</si>
  <si>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</si>
  <si>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</si>
  <si>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</si>
  <si>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</si>
  <si>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</si>
  <si>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</si>
  <si>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</si>
  <si>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</si>
  <si>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</si>
  <si>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</si>
  <si>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</si>
  <si>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</si>
  <si>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</si>
  <si>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</si>
  <si>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</si>
  <si>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</si>
  <si>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</si>
  <si>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</si>
  <si>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</si>
  <si>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</si>
  <si>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</si>
  <si>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</si>
  <si>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</si>
  <si>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</si>
  <si>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</si>
  <si>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</si>
  <si>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</si>
  <si>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</si>
  <si>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</si>
  <si>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</si>
  <si>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</si>
  <si>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</si>
  <si>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</si>
  <si>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</si>
  <si>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</si>
  <si>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</si>
  <si>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</si>
  <si>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</si>
  <si>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</si>
  <si>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</si>
  <si>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</si>
  <si>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</si>
  <si>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</si>
  <si>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</si>
  <si>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</si>
  <si>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</si>
  <si>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</si>
  <si>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</si>
  <si>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</si>
  <si>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</si>
  <si>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</si>
  <si>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</si>
  <si>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</si>
  <si>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</si>
  <si>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</si>
  <si>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</si>
  <si>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</si>
  <si>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</si>
  <si>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</si>
  <si>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</si>
  <si>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</si>
  <si>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</si>
  <si>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</si>
  <si>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</si>
  <si>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</si>
  <si>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</si>
  <si>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</si>
  <si>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</si>
  <si>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</si>
  <si>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</si>
  <si>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</si>
  <si>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</si>
  <si>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</si>
  <si>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</si>
  <si>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</si>
  <si>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</si>
  <si>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</si>
  <si>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</si>
  <si>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</si>
  <si>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</si>
  <si>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</si>
  <si>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</si>
  <si>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</si>
  <si>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</si>
  <si>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</si>
  <si>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</si>
  <si>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</si>
  <si>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</si>
  <si>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</si>
  <si>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</si>
  <si>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</si>
  <si>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</si>
  <si>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</si>
  <si>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</si>
  <si>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</si>
  <si>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</si>
  <si>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</si>
  <si>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</si>
  <si>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</si>
  <si>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</si>
  <si>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</si>
  <si>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</si>
  <si>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</si>
  <si>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</si>
  <si>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</si>
  <si>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</si>
  <si>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</si>
  <si>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</si>
  <si>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</si>
  <si>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</si>
  <si>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</si>
  <si>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</si>
  <si>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</si>
  <si>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</si>
  <si>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</si>
  <si>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</si>
  <si>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</si>
  <si>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</si>
  <si>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</si>
  <si>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</si>
  <si>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</si>
  <si>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</si>
  <si>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</si>
  <si>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</si>
  <si>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</si>
  <si>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</si>
  <si>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</si>
  <si>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</si>
  <si>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</si>
  <si>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</si>
  <si>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</si>
  <si>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</si>
  <si>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</si>
  <si>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</si>
  <si>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</si>
  <si>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</si>
  <si>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</si>
  <si>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</si>
  <si>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</si>
  <si>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</si>
  <si>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</si>
  <si>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</si>
  <si>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</si>
  <si>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</si>
  <si>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</si>
  <si>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</si>
  <si>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</si>
  <si>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</si>
  <si>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</si>
  <si>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</si>
  <si>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</si>
  <si>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</si>
  <si>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</si>
  <si>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</si>
  <si>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</si>
  <si>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</si>
  <si>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</si>
  <si>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</si>
  <si>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</si>
  <si>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</si>
  <si>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</si>
  <si>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</si>
  <si>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</si>
  <si>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</si>
  <si>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</si>
  <si>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</si>
  <si>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</si>
  <si>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</si>
  <si>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</si>
  <si>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</si>
  <si>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</si>
  <si>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</si>
  <si>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</si>
  <si>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</si>
  <si>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</si>
  <si>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</si>
  <si>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</si>
  <si>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</si>
  <si>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</si>
  <si>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</si>
  <si>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</si>
  <si>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</si>
  <si>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</si>
  <si>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</si>
  <si>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</si>
  <si>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</si>
  <si>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</si>
  <si>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</si>
  <si>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</si>
  <si>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</si>
  <si>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</si>
  <si>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</si>
  <si>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</si>
  <si>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</si>
  <si>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</si>
  <si>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</si>
  <si>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</si>
  <si>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</si>
  <si>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</si>
  <si>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</si>
  <si>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</si>
  <si>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</si>
  <si>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</si>
  <si>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</si>
  <si>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</si>
  <si>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</si>
  <si>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</si>
  <si>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</si>
  <si>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</si>
  <si>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</si>
  <si>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</si>
  <si>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</si>
  <si>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</si>
  <si>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</si>
  <si>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</si>
  <si>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</si>
  <si>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</si>
  <si>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</si>
  <si>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</si>
  <si>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</si>
  <si>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</si>
  <si>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</si>
  <si>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</si>
  <si>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</si>
  <si>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</si>
  <si>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</si>
  <si>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</si>
  <si>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</si>
  <si>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</si>
  <si>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</si>
  <si>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</si>
  <si>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</si>
  <si>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</si>
  <si>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</si>
  <si>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</si>
  <si>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</si>
  <si>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</si>
  <si>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</si>
  <si>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</si>
  <si>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</si>
  <si>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</si>
  <si>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</si>
  <si>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</si>
  <si>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</si>
  <si>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</si>
  <si>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</si>
  <si>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</si>
  <si>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</si>
  <si>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</si>
  <si>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</si>
  <si>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</si>
  <si>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</si>
  <si>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</si>
  <si>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</si>
  <si>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</si>
  <si>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</si>
  <si>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</si>
  <si>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</si>
  <si>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</si>
  <si>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</si>
  <si>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</si>
  <si>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</si>
  <si>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</si>
  <si>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</si>
  <si>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</si>
  <si>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</si>
  <si>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</si>
  <si>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</si>
  <si>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</si>
  <si>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</si>
  <si>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</si>
  <si>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</si>
  <si>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</si>
  <si>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</si>
  <si>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</si>
  <si>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</si>
  <si>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</si>
  <si>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</si>
  <si>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</si>
  <si>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</si>
  <si>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</si>
  <si>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</si>
  <si>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</si>
  <si>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</si>
  <si>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</si>
  <si>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</si>
  <si>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</si>
  <si>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</si>
  <si>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</si>
  <si>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</si>
  <si>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</si>
  <si>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</si>
  <si>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</si>
  <si>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</si>
  <si>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</si>
  <si>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</si>
  <si>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</si>
  <si>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</si>
  <si>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</si>
  <si>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</si>
  <si>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</si>
  <si>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</si>
  <si>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</si>
  <si>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</si>
  <si>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</si>
  <si>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</si>
  <si>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</si>
  <si>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</si>
  <si>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</si>
  <si>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</si>
  <si>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</si>
  <si>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</si>
  <si>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</si>
  <si>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</si>
  <si>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</si>
  <si>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</si>
  <si>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</si>
  <si>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</si>
  <si>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</si>
  <si>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</si>
  <si>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</si>
  <si>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</si>
  <si>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</si>
  <si>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</si>
  <si>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</si>
  <si>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</si>
  <si>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</si>
  <si>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</si>
  <si>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</si>
  <si>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</si>
  <si>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</si>
  <si>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</si>
  <si>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</si>
  <si>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</si>
  <si>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</si>
  <si>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</si>
  <si>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</si>
  <si>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</si>
  <si>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</si>
  <si>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</si>
  <si>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</si>
  <si>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</si>
  <si>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</si>
  <si>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</si>
  <si>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</si>
  <si>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</si>
  <si>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</si>
  <si>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</si>
  <si>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</si>
  <si>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</si>
  <si>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</si>
  <si>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</si>
  <si>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</si>
  <si>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</si>
  <si>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</si>
  <si>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</si>
  <si>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</si>
  <si>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</si>
  <si>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</si>
  <si>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</si>
  <si>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</si>
  <si>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</si>
  <si>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</si>
  <si>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</si>
  <si>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</si>
  <si>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</si>
  <si>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</si>
  <si>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</si>
  <si>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</si>
  <si>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</si>
  <si>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</si>
  <si>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</si>
  <si>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</si>
  <si>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</si>
  <si>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</si>
  <si>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</si>
  <si>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</si>
  <si>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</si>
  <si>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</si>
  <si>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</si>
  <si>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</si>
  <si>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</si>
  <si>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</si>
  <si>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</si>
  <si>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</si>
  <si>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</si>
  <si>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</si>
  <si>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</si>
  <si>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</si>
  <si>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</si>
  <si>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</si>
  <si>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</si>
  <si>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</si>
  <si>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</si>
  <si>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</si>
  <si>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</si>
  <si>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</si>
  <si>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</si>
  <si>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</si>
  <si>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</si>
  <si>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</si>
  <si>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</si>
  <si>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</si>
  <si>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</si>
  <si>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</si>
  <si>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</si>
  <si>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</si>
  <si>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</si>
  <si>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</si>
  <si>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</si>
  <si>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</si>
  <si>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</si>
  <si>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</si>
  <si>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</si>
  <si>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</si>
  <si>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</si>
  <si>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</si>
  <si>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</si>
  <si>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</si>
  <si>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</si>
  <si>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</si>
  <si>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</si>
  <si>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</si>
  <si>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</si>
  <si>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</si>
  <si>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</si>
  <si>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</si>
  <si>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</si>
  <si>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</si>
  <si>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</si>
  <si>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</si>
  <si>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</si>
  <si>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</si>
  <si>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</si>
  <si>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</si>
  <si>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</si>
  <si>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</si>
  <si>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</si>
  <si>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</si>
  <si>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</si>
  <si>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</si>
  <si>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</si>
  <si>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</si>
  <si>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</si>
  <si>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</si>
  <si>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</si>
  <si>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</si>
  <si>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</si>
  <si>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</si>
  <si>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</si>
  <si>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</si>
  <si>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</si>
  <si>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</si>
  <si>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</si>
  <si>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</si>
  <si>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</si>
  <si>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</si>
  <si>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</si>
  <si>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</si>
  <si>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</si>
  <si>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</si>
  <si>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</si>
  <si>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</si>
  <si>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</si>
  <si>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</si>
  <si>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</si>
  <si>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</si>
  <si>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</si>
  <si>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</si>
  <si>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</si>
  <si>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</si>
  <si>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</si>
  <si>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</si>
  <si>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</si>
  <si>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</si>
  <si>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</si>
  <si>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</si>
  <si>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</si>
  <si>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</si>
  <si>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</si>
  <si>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</si>
  <si>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</si>
  <si>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</si>
  <si>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</si>
  <si>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</si>
  <si>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</si>
  <si>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</si>
  <si>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</si>
  <si>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</si>
  <si>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</si>
  <si>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</si>
  <si>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</si>
  <si>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</si>
  <si>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</si>
  <si>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</si>
  <si>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</si>
  <si>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</si>
  <si>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</si>
  <si>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</si>
  <si>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</si>
  <si>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</si>
  <si>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</si>
  <si>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</si>
  <si>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</si>
  <si>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</si>
  <si>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</si>
  <si>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</si>
  <si>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</si>
  <si>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</si>
  <si>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</si>
  <si>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</si>
  <si>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</si>
  <si>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</si>
  <si>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</si>
  <si>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</si>
  <si>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</si>
  <si>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</si>
  <si>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</si>
  <si>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</si>
  <si>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</si>
  <si>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</si>
  <si>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</si>
  <si>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</si>
  <si>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</si>
  <si>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</si>
  <si>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</si>
  <si>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</si>
  <si>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</si>
  <si>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</si>
  <si>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</si>
  <si>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</si>
  <si>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</si>
  <si>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</si>
  <si>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</si>
  <si>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</si>
  <si>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</si>
  <si>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</si>
  <si>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</si>
  <si>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</si>
  <si>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</si>
  <si>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</si>
  <si>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</si>
  <si>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</si>
  <si>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</si>
  <si>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</si>
  <si>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</si>
  <si>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</si>
  <si>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</si>
  <si>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</si>
  <si>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</si>
  <si>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</si>
  <si>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</si>
  <si>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</si>
  <si>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</si>
  <si>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</si>
  <si>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</si>
  <si>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</si>
  <si>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</si>
  <si>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</si>
  <si>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</si>
  <si>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</si>
  <si>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</si>
  <si>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</si>
  <si>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</si>
  <si>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</si>
  <si>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</si>
  <si>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</si>
  <si>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</si>
  <si>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</si>
  <si>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</si>
  <si>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</si>
  <si>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</si>
  <si>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</si>
  <si>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</si>
  <si>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</si>
  <si>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</si>
  <si>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</si>
  <si>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</si>
  <si>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</si>
  <si>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</si>
  <si>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</si>
  <si>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</si>
  <si>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</si>
  <si>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</si>
  <si>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</si>
  <si>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</si>
  <si>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</si>
  <si>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</si>
  <si>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</si>
  <si>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</si>
  <si>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</si>
  <si>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</si>
  <si>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</si>
  <si>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</si>
  <si>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</si>
  <si>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</si>
  <si>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</si>
  <si>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</si>
  <si>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</si>
  <si>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</si>
  <si>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</si>
  <si>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</si>
  <si>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</si>
  <si>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</si>
  <si>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</si>
  <si>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</si>
  <si>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</si>
  <si>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</si>
  <si>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</si>
  <si>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</si>
  <si>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</si>
  <si>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</si>
  <si>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</si>
  <si>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</si>
  <si>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</si>
  <si>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</si>
  <si>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</si>
  <si>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</si>
  <si>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</si>
  <si>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</si>
  <si>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</si>
  <si>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</si>
  <si>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</si>
  <si>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</si>
  <si>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</si>
  <si>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</si>
  <si>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</si>
  <si>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</si>
  <si>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</si>
  <si>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</si>
  <si>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</si>
  <si>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</si>
  <si>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</si>
  <si>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</si>
  <si>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</si>
  <si>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</si>
  <si>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</si>
  <si>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</si>
  <si>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</si>
  <si>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</si>
  <si>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</si>
  <si>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</si>
  <si>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</si>
  <si>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</si>
  <si>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</si>
  <si>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</si>
  <si>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</si>
  <si>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</si>
  <si>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</si>
  <si>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</si>
  <si>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</si>
  <si>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</si>
  <si>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</si>
  <si>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</si>
  <si>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</si>
  <si>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</si>
  <si>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</si>
  <si>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</si>
  <si>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</si>
  <si>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</si>
  <si>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</si>
  <si>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</si>
  <si>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</si>
  <si>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</si>
  <si>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</si>
  <si>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</si>
  <si>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</si>
  <si>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</si>
  <si>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</si>
  <si>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</si>
  <si>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</si>
  <si>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</si>
  <si>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</si>
  <si>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</si>
  <si>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</si>
  <si>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</si>
  <si>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</si>
  <si>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</si>
  <si>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</si>
  <si>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</si>
  <si>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</si>
  <si>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</si>
  <si>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</si>
  <si>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</si>
  <si>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</si>
  <si>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</si>
  <si>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</si>
  <si>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</si>
  <si>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</si>
  <si>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</si>
  <si>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</si>
  <si>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</si>
  <si>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</si>
  <si>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</si>
  <si>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</si>
  <si>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</si>
  <si>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</si>
  <si>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</si>
  <si>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</si>
  <si>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</si>
  <si>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</si>
  <si>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</si>
  <si>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</si>
  <si>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</si>
  <si>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</si>
  <si>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</si>
  <si>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</si>
  <si>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</si>
  <si>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</si>
  <si>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</si>
  <si>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</si>
  <si>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</si>
  <si>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</si>
  <si>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</si>
  <si>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</si>
  <si>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</si>
  <si>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</si>
  <si>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</si>
  <si>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</si>
  <si>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</si>
  <si>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</si>
  <si>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</si>
  <si>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</si>
  <si>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</si>
  <si>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</si>
  <si>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</si>
  <si>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</si>
  <si>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</si>
  <si>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</si>
  <si>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</si>
  <si>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</si>
  <si>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</si>
  <si>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</si>
  <si>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</si>
  <si>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</si>
  <si>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</si>
  <si>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</si>
  <si>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</si>
  <si>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</si>
  <si>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</si>
  <si>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</si>
  <si>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</si>
  <si>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</si>
  <si>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</si>
  <si>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</si>
  <si>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</si>
  <si>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</si>
  <si>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</si>
  <si>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</si>
  <si>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</si>
  <si>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</si>
  <si>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</si>
  <si>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</si>
  <si>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</si>
  <si>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</si>
  <si>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</si>
  <si>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</si>
  <si>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</si>
  <si>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</si>
  <si>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</si>
  <si>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</si>
  <si>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</si>
  <si>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</si>
  <si>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</si>
  <si>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</si>
  <si>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</si>
  <si>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</si>
  <si>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</si>
  <si>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</si>
  <si>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</si>
  <si>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</si>
  <si>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</si>
  <si>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</si>
  <si>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</si>
  <si>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</si>
  <si>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</si>
  <si>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</si>
  <si>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</si>
  <si>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</si>
  <si>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</si>
  <si>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</si>
  <si>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</si>
  <si>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</si>
  <si>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</si>
  <si>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</si>
  <si>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</si>
  <si>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</si>
  <si>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</si>
  <si>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</si>
  <si>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</si>
  <si>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</si>
  <si>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</si>
  <si>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</si>
  <si>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</si>
  <si>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</si>
  <si>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</si>
  <si>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</si>
  <si>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</si>
  <si>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</si>
  <si>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</si>
  <si>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</si>
  <si>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</si>
  <si>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</si>
  <si>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</si>
  <si>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</si>
  <si>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</si>
  <si>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</si>
  <si>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</si>
  <si>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</si>
  <si>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</si>
  <si>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</si>
  <si>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</si>
  <si>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</si>
  <si>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</si>
  <si>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</si>
  <si>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</si>
  <si>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</si>
  <si>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</si>
  <si>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</si>
  <si>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</si>
  <si>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</si>
  <si>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</si>
  <si>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</si>
  <si>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</si>
  <si>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</si>
  <si>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</si>
  <si>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</si>
  <si>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</si>
  <si>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</si>
  <si>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</si>
  <si>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</si>
  <si>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</si>
  <si>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</si>
  <si>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</si>
  <si>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</si>
  <si>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</si>
  <si>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</si>
  <si>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</si>
  <si>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</si>
  <si>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</si>
  <si>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</si>
  <si>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</si>
  <si>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</si>
  <si>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</si>
  <si>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</si>
  <si>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</si>
  <si>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</si>
  <si>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</si>
  <si>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</si>
  <si>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</si>
  <si>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</si>
  <si>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</si>
  <si>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</si>
  <si>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</si>
  <si>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</si>
  <si>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</si>
  <si>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</si>
  <si>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</si>
  <si>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</si>
  <si>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</si>
  <si>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</si>
  <si>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</si>
  <si>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</si>
  <si>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</si>
  <si>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</si>
  <si>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</si>
  <si>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</si>
  <si>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</si>
  <si>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</si>
  <si>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</si>
  <si>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</si>
  <si>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</si>
  <si>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</si>
  <si>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</si>
  <si>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</si>
  <si>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</si>
  <si>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</si>
  <si>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</si>
  <si>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</si>
  <si>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</si>
  <si>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</si>
  <si>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</si>
  <si>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</si>
  <si>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</si>
  <si>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</si>
  <si>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</si>
  <si>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</si>
  <si>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</si>
  <si>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</si>
  <si>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</si>
  <si>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</si>
  <si>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</si>
  <si>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</si>
  <si>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</si>
  <si>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</si>
  <si>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</si>
  <si>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</si>
  <si>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</si>
  <si>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</si>
  <si>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</si>
  <si>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</si>
  <si>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</si>
  <si>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</si>
  <si>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</si>
  <si>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</si>
  <si>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</si>
  <si>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</si>
  <si>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</si>
  <si>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</si>
  <si>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</si>
  <si>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</si>
  <si>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</si>
  <si>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</si>
  <si>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</si>
  <si>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</si>
  <si>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</si>
  <si>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</si>
  <si>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</si>
  <si>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</si>
  <si>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</si>
  <si>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</si>
  <si>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</si>
  <si>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</si>
  <si>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</si>
  <si>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</si>
  <si>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</si>
  <si>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</si>
  <si>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</si>
  <si>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</si>
  <si>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</si>
  <si>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</si>
  <si>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</si>
  <si>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</si>
  <si>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</si>
  <si>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</si>
  <si>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</si>
  <si>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</si>
  <si>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</si>
  <si>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</si>
  <si>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</si>
  <si>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</si>
  <si>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</si>
  <si>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</si>
  <si>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</si>
  <si>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</si>
  <si>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</si>
  <si>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</si>
  <si>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</si>
  <si>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</si>
  <si>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</si>
  <si>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</si>
  <si>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</si>
  <si>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</si>
  <si>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</si>
  <si>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</si>
  <si>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</si>
  <si>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</si>
  <si>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</si>
  <si>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</si>
  <si>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</si>
  <si>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</si>
  <si>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</si>
  <si>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</si>
  <si>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</si>
  <si>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</si>
  <si>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</si>
  <si>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</si>
  <si>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</si>
  <si>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</si>
  <si>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</si>
  <si>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</si>
  <si>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</si>
  <si>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</si>
  <si>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</si>
  <si>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</si>
  <si>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</si>
  <si>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</si>
  <si>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</si>
  <si>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</si>
  <si>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</si>
  <si>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</si>
  <si>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</si>
  <si>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</si>
  <si>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</si>
  <si>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</si>
  <si>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</si>
  <si>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</si>
  <si>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</si>
  <si>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</si>
  <si>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</si>
  <si>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</si>
  <si>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</si>
  <si>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</si>
  <si>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</si>
  <si>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</si>
  <si>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</si>
  <si>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</si>
  <si>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</si>
  <si>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</si>
  <si>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</si>
  <si>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</si>
  <si>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</si>
  <si>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</si>
  <si>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</si>
  <si>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</si>
  <si>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</si>
  <si>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</si>
  <si>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</si>
  <si>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</si>
  <si>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</si>
  <si>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</si>
  <si>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</si>
  <si>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</si>
  <si>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</si>
  <si>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</si>
  <si>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</si>
  <si>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</si>
  <si>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</si>
  <si>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</si>
  <si>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</si>
  <si>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</si>
  <si>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</si>
  <si>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</si>
  <si>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</si>
  <si>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</si>
  <si>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</si>
  <si>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</si>
  <si>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</si>
  <si>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</si>
  <si>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</si>
  <si>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</si>
  <si>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</si>
  <si>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</si>
  <si>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</si>
  <si>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</si>
  <si>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</si>
  <si>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</si>
  <si>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</si>
  <si>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</si>
  <si>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</si>
  <si>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</si>
  <si>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</si>
  <si>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</si>
  <si>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</si>
  <si>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</si>
  <si>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</si>
  <si>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</si>
  <si>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</si>
  <si>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</si>
  <si>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</si>
  <si>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</si>
  <si>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</si>
  <si>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</si>
  <si>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</si>
  <si>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</si>
  <si>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</si>
  <si>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</si>
  <si>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</si>
  <si>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</si>
  <si>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</si>
  <si>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</si>
  <si>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</si>
  <si>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</si>
  <si>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</si>
  <si>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</si>
  <si>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</si>
  <si>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</si>
  <si>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</si>
  <si>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</si>
  <si>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</si>
  <si>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</si>
  <si>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</si>
  <si>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</si>
  <si>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</si>
  <si>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</si>
  <si>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</si>
  <si>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</si>
  <si>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</si>
  <si>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</si>
  <si>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</si>
  <si>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</si>
  <si>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</si>
  <si>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</si>
  <si>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</si>
  <si>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</si>
  <si>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</si>
  <si>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</si>
  <si>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</si>
  <si>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</si>
  <si>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</si>
  <si>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</si>
  <si>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</si>
  <si>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</si>
  <si>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</si>
  <si>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</si>
  <si>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</si>
  <si>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</si>
  <si>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</si>
  <si>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</si>
  <si>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</si>
  <si>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</si>
  <si>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</si>
  <si>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</si>
  <si>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</si>
  <si>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</si>
  <si>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</si>
  <si>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</si>
  <si>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</si>
  <si>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</si>
  <si>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</si>
  <si>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</si>
  <si>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</si>
  <si>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</si>
  <si>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</si>
  <si>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</si>
  <si>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</si>
  <si>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</si>
  <si>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</si>
  <si>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</si>
  <si>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</si>
  <si>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</si>
  <si>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</si>
  <si>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</si>
  <si>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</si>
  <si>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</si>
  <si>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</si>
  <si>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</si>
  <si>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</si>
  <si>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</si>
  <si>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</si>
  <si>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</si>
  <si>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</si>
  <si>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</si>
  <si>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</si>
  <si>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</si>
  <si>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</si>
  <si>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</si>
  <si>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</si>
  <si>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</si>
  <si>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</si>
  <si>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</si>
  <si>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</si>
  <si>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</si>
  <si>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</si>
  <si>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</si>
  <si>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</si>
  <si>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</si>
  <si>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</si>
  <si>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</si>
  <si>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</si>
  <si>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</si>
  <si>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</si>
  <si>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</si>
  <si>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</si>
  <si>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</si>
  <si>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</si>
  <si>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</si>
  <si>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</si>
  <si>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</si>
  <si>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</si>
  <si>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</si>
  <si>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</si>
  <si>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</si>
  <si>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</si>
  <si>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</si>
  <si>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</si>
  <si>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</si>
  <si>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</si>
  <si>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</si>
  <si>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</si>
  <si>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</si>
  <si>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</si>
  <si>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</si>
  <si>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</si>
  <si>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</si>
  <si>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</si>
  <si>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</si>
  <si>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</si>
  <si>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</si>
  <si>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</si>
  <si>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</si>
  <si>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</si>
  <si>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</si>
  <si>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</si>
  <si>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</si>
  <si>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</si>
  <si>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</si>
  <si>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</si>
  <si>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</si>
  <si>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</si>
  <si>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</si>
  <si>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</si>
  <si>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</si>
  <si>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</si>
  <si>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</si>
  <si>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</si>
  <si>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</si>
  <si>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</si>
  <si>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</si>
  <si>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</si>
  <si>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</si>
  <si>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</si>
  <si>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</si>
  <si>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</si>
  <si>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</si>
  <si>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</si>
  <si>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</si>
  <si>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</si>
  <si>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</si>
  <si>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</si>
  <si>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</si>
  <si>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</si>
  <si>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</si>
  <si>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</si>
  <si>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</si>
  <si>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</si>
  <si>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</si>
  <si>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</si>
  <si>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</si>
  <si>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</si>
  <si>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</si>
  <si>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</si>
  <si>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</si>
  <si>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</si>
  <si>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</si>
  <si>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</si>
  <si>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</si>
  <si>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</si>
  <si>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</si>
  <si>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</si>
  <si>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</si>
  <si>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</si>
  <si>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</si>
  <si>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</si>
  <si>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</si>
  <si>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</si>
  <si>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</si>
  <si>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</si>
  <si>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</si>
  <si>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</si>
  <si>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</si>
  <si>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</si>
  <si>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</si>
  <si>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</si>
  <si>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</si>
  <si>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</si>
  <si>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</si>
  <si>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</si>
  <si>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</si>
  <si>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</si>
  <si>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</si>
  <si>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</si>
  <si>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</si>
  <si>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</si>
  <si>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</si>
  <si>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</si>
  <si>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</si>
  <si>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</si>
  <si>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</si>
  <si>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</si>
  <si>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</si>
  <si>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</si>
  <si>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</si>
  <si>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</si>
  <si>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</si>
  <si>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</si>
  <si>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</si>
  <si>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</si>
  <si>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</si>
  <si>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</si>
  <si>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</si>
  <si>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</si>
  <si>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</si>
  <si>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</si>
  <si>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</si>
  <si>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</si>
  <si>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</si>
  <si>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</si>
  <si>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</si>
  <si>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</si>
  <si>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</si>
  <si>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</si>
  <si>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</si>
  <si>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</si>
  <si>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</si>
  <si>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</si>
  <si>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</si>
  <si>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</si>
  <si>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</si>
  <si>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</si>
  <si>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</si>
  <si>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</si>
  <si>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</si>
  <si>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</si>
  <si>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</si>
  <si>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</si>
  <si>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</si>
  <si>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</si>
  <si>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</si>
  <si>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</si>
  <si>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</si>
  <si>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</si>
  <si>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</si>
  <si>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</si>
  <si>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</si>
  <si>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</si>
  <si>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</si>
  <si>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</si>
  <si>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</si>
  <si>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</si>
  <si>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</si>
  <si>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</si>
  <si>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</si>
  <si>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</si>
  <si>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</si>
  <si>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</si>
  <si>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</si>
  <si>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</si>
  <si>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</si>
  <si>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</si>
  <si>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</si>
  <si>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</si>
  <si>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</si>
  <si>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</si>
  <si>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</si>
  <si>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</si>
  <si>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</si>
  <si>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</si>
  <si>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</si>
  <si>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</si>
  <si>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</si>
  <si>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</si>
  <si>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</si>
  <si>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</si>
  <si>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</si>
  <si>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</si>
  <si>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</si>
  <si>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</si>
  <si>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</si>
  <si>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</si>
  <si>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</si>
  <si>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</si>
  <si>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</si>
  <si>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</si>
  <si>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</si>
  <si>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</si>
  <si>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</si>
  <si>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</si>
  <si>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</si>
  <si>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</si>
  <si>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</si>
  <si>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</si>
  <si>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</si>
  <si>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</si>
  <si>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</si>
  <si>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</si>
  <si>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</si>
  <si>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</si>
  <si>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</si>
  <si>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</si>
  <si>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</si>
  <si>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</si>
  <si>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</si>
  <si>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</si>
  <si>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</si>
  <si>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</si>
  <si>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</si>
  <si>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</si>
  <si>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</si>
  <si>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</si>
  <si>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</si>
  <si>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</si>
  <si>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</si>
  <si>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</si>
  <si>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</si>
  <si>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</si>
  <si>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</si>
  <si>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</si>
  <si>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</si>
  <si>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</si>
  <si>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</si>
  <si>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</si>
  <si>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</si>
  <si>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</si>
  <si>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</si>
  <si>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</si>
  <si>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</si>
  <si>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</si>
  <si>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</si>
  <si>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</si>
  <si>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</si>
  <si>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</si>
  <si>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</si>
  <si>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</si>
  <si>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</si>
  <si>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</si>
  <si>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</si>
  <si>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</si>
  <si>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</si>
  <si>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</si>
  <si>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</si>
  <si>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</si>
  <si>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</si>
  <si>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</si>
  <si>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</si>
  <si>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</si>
  <si>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</si>
  <si>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</si>
  <si>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</si>
  <si>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</si>
  <si>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</si>
  <si>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</si>
  <si>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</si>
  <si>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</si>
  <si>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</si>
  <si>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</si>
  <si>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</si>
  <si>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</si>
  <si>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</si>
  <si>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</si>
  <si>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</si>
  <si>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</si>
  <si>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</si>
  <si>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</si>
  <si>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</si>
  <si>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</si>
  <si>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</si>
  <si>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</si>
  <si>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</si>
  <si>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</si>
  <si>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</si>
  <si>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</si>
  <si>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</si>
  <si>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</si>
  <si>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</si>
  <si>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</si>
  <si>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</si>
  <si>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</si>
  <si>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</si>
  <si>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</si>
  <si>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</si>
  <si>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</si>
  <si>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</si>
  <si>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</si>
  <si>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</si>
  <si>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</si>
  <si>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</si>
  <si>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</si>
  <si>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</si>
  <si>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</si>
  <si>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</si>
  <si>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</si>
  <si>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</si>
  <si>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</si>
  <si>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</si>
  <si>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</si>
  <si>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</si>
  <si>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</si>
  <si>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</si>
  <si>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</si>
  <si>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</si>
  <si>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</si>
  <si>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</si>
  <si>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</si>
  <si>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</si>
  <si>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</si>
  <si>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</si>
  <si>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</si>
  <si>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</si>
  <si>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</si>
  <si>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</si>
  <si>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</si>
  <si>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</si>
  <si>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</si>
  <si>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</si>
  <si>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</si>
  <si>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</si>
  <si>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</si>
  <si>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</si>
  <si>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</si>
  <si>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</si>
  <si>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</si>
  <si>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</si>
  <si>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</si>
  <si>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</si>
  <si>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</si>
  <si>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</si>
  <si>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</si>
  <si>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</si>
  <si>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</si>
  <si>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</si>
  <si>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</si>
  <si>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</si>
  <si>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</si>
  <si>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</si>
  <si>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</si>
  <si>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</si>
  <si>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</si>
  <si>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</si>
  <si>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</si>
  <si>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</si>
  <si>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</si>
  <si>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</si>
  <si>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</si>
  <si>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</si>
  <si>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</si>
  <si>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</si>
  <si>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</si>
  <si>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</si>
  <si>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</si>
  <si>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</si>
  <si>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</si>
  <si>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</si>
  <si>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</si>
  <si>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</si>
  <si>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</si>
  <si>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</si>
  <si>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</si>
  <si>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</si>
  <si>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</si>
  <si>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</si>
  <si>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</si>
  <si>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</si>
  <si>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</si>
  <si>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</si>
  <si>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</si>
  <si>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</si>
  <si>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</si>
  <si>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</si>
  <si>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</si>
  <si>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</si>
  <si>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</si>
  <si>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</si>
  <si>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</si>
  <si>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</si>
  <si>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</si>
  <si>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</si>
  <si>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</si>
  <si>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</si>
  <si>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</si>
  <si>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</si>
  <si>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</si>
  <si>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</si>
  <si>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</si>
  <si>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</si>
  <si>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</si>
  <si>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</si>
  <si>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</si>
  <si>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</si>
  <si>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</si>
  <si>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</si>
  <si>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</si>
  <si>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</si>
  <si>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</si>
  <si>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</si>
  <si>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</si>
  <si>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</si>
  <si>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</si>
  <si>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</si>
  <si>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</si>
  <si>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</si>
  <si>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</si>
  <si>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</si>
  <si>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</si>
  <si>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</si>
  <si>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</si>
  <si>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</si>
  <si>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</si>
  <si>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</si>
  <si>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</si>
  <si>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</si>
  <si>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</si>
  <si>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</si>
  <si>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</si>
  <si>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</si>
  <si>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</si>
  <si>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</si>
  <si>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</si>
  <si>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</si>
  <si>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</si>
  <si>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</si>
  <si>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</si>
  <si>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</si>
  <si>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</si>
  <si>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</si>
  <si>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</si>
  <si>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</si>
  <si>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</si>
  <si>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</si>
  <si>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</si>
  <si>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</si>
  <si>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</si>
  <si>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</si>
  <si>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</si>
  <si>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</si>
  <si>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</si>
  <si>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</si>
  <si>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</si>
  <si>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</si>
  <si>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</si>
  <si>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</si>
  <si>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</si>
  <si>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</si>
  <si>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</si>
  <si>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</si>
  <si>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</si>
  <si>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</si>
  <si>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</si>
  <si>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</si>
  <si>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</si>
  <si>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</si>
  <si>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</si>
  <si>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</si>
  <si>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</si>
  <si>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</si>
  <si>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</si>
  <si>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</si>
  <si>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</si>
  <si>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</si>
  <si>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</si>
  <si>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</si>
  <si>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</si>
  <si>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</si>
  <si>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</si>
  <si>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</si>
  <si>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</si>
  <si>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</si>
  <si>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</si>
  <si>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</si>
  <si>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</si>
  <si>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</si>
  <si>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</si>
  <si>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</si>
  <si>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</si>
  <si>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</si>
  <si>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</si>
  <si>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</si>
  <si>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</si>
  <si>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</si>
  <si>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</si>
  <si>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</si>
  <si>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</si>
  <si>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</si>
  <si>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</si>
  <si>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</si>
  <si>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</si>
  <si>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</si>
  <si>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</si>
  <si>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</si>
  <si>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</si>
  <si>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</si>
  <si>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</si>
  <si>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</si>
  <si>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</si>
  <si>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</si>
  <si>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</si>
  <si>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</si>
  <si>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</si>
  <si>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</si>
  <si>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</si>
  <si>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</si>
  <si>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</si>
  <si>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</si>
  <si>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</si>
  <si>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</si>
  <si>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</si>
  <si>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</si>
  <si>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</si>
  <si>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</si>
  <si>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</si>
  <si>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</si>
  <si>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</si>
  <si>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</si>
  <si>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</si>
  <si>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</si>
  <si>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</si>
  <si>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</si>
  <si>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</si>
  <si>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</si>
  <si>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</si>
  <si>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</si>
  <si>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</si>
  <si>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</si>
  <si>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</si>
  <si>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</si>
  <si>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</si>
  <si>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</si>
  <si>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</si>
  <si>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</si>
  <si>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</si>
  <si>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</si>
  <si>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</si>
  <si>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</si>
  <si>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</si>
  <si>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</si>
  <si>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</si>
  <si>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</si>
  <si>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</si>
  <si>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</si>
  <si>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</si>
  <si>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</si>
  <si>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</si>
  <si>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</si>
  <si>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</si>
  <si>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</si>
  <si>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</si>
  <si>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</si>
  <si>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</si>
  <si>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</si>
  <si>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</si>
  <si>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</si>
  <si>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</si>
  <si>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</si>
  <si>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</si>
  <si>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</si>
  <si>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</si>
  <si>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</si>
  <si>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</si>
  <si>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</si>
  <si>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</si>
  <si>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</si>
  <si>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</si>
  <si>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</si>
  <si>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</si>
  <si>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</si>
  <si>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</si>
  <si>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</si>
  <si>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</si>
  <si>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</si>
  <si>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</si>
  <si>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</si>
  <si>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</si>
  <si>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</si>
  <si>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</si>
  <si>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</si>
  <si>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</si>
  <si>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</si>
  <si>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</si>
  <si>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</si>
  <si>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</si>
  <si>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</si>
  <si>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</si>
  <si>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</si>
  <si>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</si>
  <si>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</si>
  <si>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</si>
  <si>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</si>
  <si>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</si>
  <si>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</si>
  <si>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</si>
  <si>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</si>
  <si>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</si>
  <si>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</si>
  <si>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</si>
  <si>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</si>
  <si>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</si>
  <si>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</si>
  <si>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</si>
  <si>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</si>
  <si>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</si>
  <si>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</si>
  <si>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</si>
  <si>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</si>
  <si>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</si>
  <si>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</si>
  <si>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</si>
  <si>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</si>
  <si>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</si>
  <si>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</si>
  <si>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</si>
  <si>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</si>
  <si>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</si>
  <si>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</si>
  <si>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</si>
  <si>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</si>
  <si>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</si>
  <si>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</si>
  <si>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</si>
  <si>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</si>
  <si>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</si>
  <si>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</si>
  <si>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</si>
  <si>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</si>
  <si>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</si>
  <si>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</si>
  <si>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</si>
  <si>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</si>
  <si>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</si>
  <si>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</si>
  <si>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</si>
  <si>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</si>
  <si>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</si>
  <si>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</si>
  <si>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</si>
  <si>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</si>
  <si>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</si>
  <si>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</si>
  <si>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</si>
  <si>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</si>
  <si>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</si>
  <si>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</si>
  <si>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</si>
  <si>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</si>
  <si>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</si>
  <si>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</si>
  <si>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</si>
  <si>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</si>
  <si>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</si>
  <si>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</si>
  <si>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</si>
  <si>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</si>
  <si>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</si>
  <si>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</si>
  <si>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</si>
  <si>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</si>
  <si>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</si>
  <si>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</si>
  <si>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</si>
  <si>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</si>
  <si>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</si>
  <si>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</si>
  <si>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</si>
  <si>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</si>
  <si>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</si>
  <si>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</si>
  <si>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</si>
  <si>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</si>
  <si>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</si>
  <si>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</si>
  <si>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</si>
  <si>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</si>
  <si>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</si>
  <si>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</si>
  <si>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</si>
  <si>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</si>
  <si>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</si>
  <si>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</si>
  <si>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</si>
  <si>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</si>
  <si>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</si>
  <si>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</si>
  <si>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</si>
  <si>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</si>
  <si>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</si>
  <si>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</si>
  <si>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</si>
  <si>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</si>
  <si>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</si>
  <si>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</si>
  <si>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</si>
  <si>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</si>
  <si>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</si>
  <si>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</si>
  <si>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</si>
  <si>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</si>
  <si>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</si>
  <si>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</si>
  <si>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</si>
  <si>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</si>
  <si>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</si>
  <si>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</si>
  <si>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</si>
  <si>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</si>
  <si>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</si>
  <si>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</si>
  <si>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</si>
  <si>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</si>
  <si>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</si>
  <si>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</si>
  <si>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</si>
  <si>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</si>
  <si>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</si>
  <si>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</si>
  <si>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</si>
  <si>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</si>
  <si>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</si>
  <si>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</si>
  <si>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</si>
  <si>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</si>
  <si>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</si>
  <si>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</si>
  <si>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</si>
  <si>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</si>
  <si>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</si>
  <si>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</si>
  <si>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</si>
  <si>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</si>
  <si>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</si>
  <si>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</si>
  <si>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</si>
  <si>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</si>
  <si>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</si>
  <si>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</si>
  <si>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</si>
  <si>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</si>
  <si>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</si>
  <si>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</si>
  <si>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</si>
  <si>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</si>
  <si>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</si>
  <si>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</si>
  <si>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</si>
  <si>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</si>
  <si>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</si>
  <si>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</si>
  <si>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</si>
  <si>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</si>
  <si>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</si>
  <si>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</si>
  <si>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</si>
  <si>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</si>
  <si>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</si>
  <si>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</si>
  <si>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</si>
  <si>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</si>
  <si>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</si>
  <si>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</si>
  <si>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</si>
  <si>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</si>
  <si>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</si>
  <si>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</si>
  <si>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</si>
  <si>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</si>
  <si>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</si>
  <si>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</si>
  <si>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</si>
  <si>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</si>
  <si>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</si>
  <si>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</si>
  <si>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</si>
  <si>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</si>
  <si>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</si>
  <si>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</si>
  <si>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</si>
  <si>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</si>
  <si>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</si>
  <si>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</si>
  <si>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</si>
  <si>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</si>
  <si>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</si>
  <si>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</si>
  <si>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</si>
  <si>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</si>
  <si>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</si>
  <si>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</si>
  <si>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</si>
  <si>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</si>
  <si>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</si>
  <si>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</si>
  <si>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</si>
  <si>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</si>
  <si>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</si>
  <si>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</si>
  <si>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</si>
  <si>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</si>
  <si>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</si>
  <si>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</si>
  <si>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</si>
  <si>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</si>
  <si>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</si>
  <si>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</si>
  <si>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</si>
  <si>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</si>
  <si>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</si>
  <si>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</si>
  <si>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</si>
  <si>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</si>
  <si>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</si>
  <si>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</si>
  <si>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</si>
  <si>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</si>
  <si>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</si>
  <si>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</si>
  <si>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</si>
  <si>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</si>
  <si>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</si>
  <si>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</si>
  <si>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</si>
  <si>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</si>
  <si>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</si>
  <si>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</si>
  <si>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</si>
  <si>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</si>
  <si>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</si>
  <si>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</si>
  <si>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</si>
  <si>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</si>
  <si>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</si>
  <si>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</si>
  <si>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</si>
  <si>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</si>
  <si>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</si>
  <si>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</si>
  <si>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</si>
  <si>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</si>
  <si>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</si>
  <si>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</si>
  <si>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</si>
  <si>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</si>
  <si>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</si>
  <si>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</si>
  <si>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</si>
  <si>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</si>
  <si>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</si>
  <si>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</si>
  <si>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</si>
  <si>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</si>
  <si>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</si>
  <si>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</si>
  <si>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</si>
  <si>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</si>
  <si>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</si>
  <si>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</si>
  <si>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</si>
  <si>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</si>
  <si>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</si>
  <si>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</si>
  <si>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</si>
  <si>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</si>
  <si>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</si>
  <si>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</si>
  <si>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</si>
  <si>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</si>
  <si>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</si>
  <si>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</si>
  <si>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</si>
  <si>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</si>
  <si>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</si>
  <si>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</si>
  <si>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</si>
  <si>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</si>
  <si>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</si>
  <si>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</si>
  <si>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</si>
  <si>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</si>
  <si>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</si>
  <si>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</si>
  <si>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</si>
  <si>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</si>
  <si>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</si>
  <si>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</si>
  <si>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</si>
  <si>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</si>
  <si>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</si>
  <si>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</si>
  <si>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</si>
  <si>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</si>
  <si>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</si>
  <si>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</si>
  <si>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</si>
  <si>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</si>
  <si>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</si>
  <si>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</si>
  <si>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</si>
  <si>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</si>
  <si>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</si>
  <si>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</si>
  <si>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</si>
  <si>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</si>
  <si>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</si>
  <si>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</si>
  <si>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</si>
  <si>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</si>
  <si>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</si>
  <si>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</si>
  <si>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</si>
  <si>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</si>
  <si>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</si>
  <si>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</si>
  <si>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</si>
  <si>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</si>
  <si>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</si>
  <si>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</si>
  <si>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</si>
  <si>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</si>
  <si>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</si>
  <si>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</si>
  <si>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</si>
  <si>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</si>
  <si>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</si>
  <si>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</si>
  <si>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</si>
  <si>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</si>
  <si>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</si>
  <si>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</si>
  <si>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</si>
  <si>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</si>
  <si>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</si>
  <si>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</si>
  <si>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</si>
  <si>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</si>
  <si>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</si>
  <si>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</si>
  <si>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</si>
  <si>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</si>
  <si>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</si>
  <si>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</si>
  <si>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</si>
  <si>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</si>
  <si>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</si>
  <si>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</si>
  <si>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</si>
  <si>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</si>
  <si>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</si>
  <si>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</si>
  <si>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</si>
  <si>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</si>
  <si>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</si>
  <si>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</si>
  <si>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</si>
  <si>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</si>
  <si>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</si>
  <si>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</si>
  <si>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</si>
  <si>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</si>
  <si>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</si>
  <si>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</si>
  <si>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</si>
  <si>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</si>
  <si>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</si>
  <si>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</si>
  <si>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</si>
  <si>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</si>
  <si>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</si>
  <si>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</si>
  <si>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</si>
  <si>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</si>
  <si>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</si>
  <si>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</si>
  <si>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</si>
  <si>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</si>
  <si>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</si>
  <si>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</si>
  <si>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</si>
  <si>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</si>
  <si>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</si>
  <si>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</si>
  <si>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</si>
  <si>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</si>
  <si>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</si>
  <si>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</si>
  <si>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</si>
  <si>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</si>
  <si>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</si>
  <si>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</si>
  <si>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</si>
  <si>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</si>
  <si>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</si>
  <si>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</si>
  <si>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</si>
  <si>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</si>
  <si>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</si>
  <si>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</si>
  <si>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</si>
  <si>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</si>
  <si>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</si>
  <si>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</si>
  <si>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</si>
  <si>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</si>
  <si>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</si>
  <si>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</si>
  <si>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</si>
  <si>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</si>
  <si>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</si>
  <si>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</si>
  <si>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</si>
  <si>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</si>
  <si>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</si>
  <si>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</si>
  <si>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</si>
  <si>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</si>
  <si>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</si>
  <si>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</si>
  <si>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</si>
  <si>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</si>
  <si>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</si>
  <si>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</si>
  <si>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</si>
  <si>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</si>
  <si>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</si>
  <si>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</si>
  <si>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</si>
  <si>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</si>
  <si>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</si>
  <si>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</si>
  <si>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</si>
  <si>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</si>
  <si>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</si>
  <si>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</si>
  <si>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</si>
  <si>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</si>
  <si>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</si>
  <si>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</si>
  <si>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</si>
  <si>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</si>
  <si>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</si>
  <si>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</si>
  <si>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</si>
  <si>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</si>
  <si>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</si>
  <si>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</si>
  <si>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</si>
  <si>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</si>
  <si>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</si>
  <si>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</si>
  <si>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</si>
  <si>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</si>
  <si>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</si>
  <si>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</si>
  <si>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</si>
  <si>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</si>
  <si>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</si>
  <si>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</si>
  <si>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</si>
  <si>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</si>
  <si>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</si>
  <si>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</si>
  <si>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</si>
  <si>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</si>
  <si>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</si>
  <si>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</si>
  <si>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</si>
  <si>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</si>
  <si>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</si>
  <si>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</si>
  <si>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</si>
  <si>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</si>
  <si>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</si>
  <si>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</si>
  <si>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</si>
  <si>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</si>
  <si>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</si>
  <si>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</si>
  <si>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</si>
  <si>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</si>
  <si>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</si>
  <si>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</si>
  <si>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</si>
  <si>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</si>
  <si>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</si>
  <si>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</si>
  <si>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</si>
  <si>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</si>
  <si>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</si>
  <si>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</si>
  <si>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</si>
  <si>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</si>
  <si>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</si>
  <si>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</si>
  <si>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</si>
  <si>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</si>
  <si>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</si>
  <si>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</si>
  <si>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</si>
  <si>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</si>
  <si>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</si>
  <si>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</si>
  <si>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</si>
  <si>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</si>
  <si>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</si>
  <si>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</si>
  <si>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</si>
  <si>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</si>
  <si>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</si>
  <si>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</si>
  <si>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</si>
  <si>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</si>
  <si>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</si>
  <si>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</si>
  <si>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</si>
  <si>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</si>
  <si>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</si>
  <si>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</si>
  <si>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</si>
  <si>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</si>
  <si>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</si>
  <si>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</si>
  <si>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</si>
  <si>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</si>
  <si>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</si>
  <si>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</si>
  <si>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</si>
  <si>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</si>
  <si>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</si>
  <si>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</si>
  <si>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</si>
  <si>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</si>
  <si>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</si>
  <si>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</si>
  <si>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</si>
  <si>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</si>
  <si>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</si>
  <si>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</si>
  <si>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</si>
  <si>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</si>
  <si>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</si>
  <si>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</si>
  <si>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</si>
  <si>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</si>
  <si>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</si>
  <si>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</si>
  <si>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</si>
  <si>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</si>
  <si>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</si>
  <si>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</si>
  <si>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</si>
  <si>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</si>
  <si>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</si>
  <si>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</si>
  <si>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</si>
  <si>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</si>
  <si>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</si>
  <si>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</si>
  <si>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</si>
  <si>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</si>
  <si>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</si>
  <si>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</si>
  <si>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</si>
  <si>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</si>
  <si>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</si>
  <si>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</si>
  <si>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</si>
  <si>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</si>
  <si>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</si>
  <si>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</si>
  <si>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</si>
  <si>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</si>
  <si>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</si>
  <si>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</si>
  <si>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</si>
  <si>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</si>
  <si>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</si>
  <si>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</si>
  <si>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</si>
  <si>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</si>
  <si>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</si>
  <si>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</si>
  <si>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</si>
  <si>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</si>
  <si>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</si>
  <si>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</si>
  <si>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</si>
  <si>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</si>
  <si>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</si>
  <si>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</si>
  <si>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</si>
  <si>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</si>
  <si>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</si>
  <si>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</si>
  <si>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</si>
  <si>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</si>
  <si>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</si>
  <si>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</si>
  <si>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</si>
  <si>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</si>
  <si>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</si>
  <si>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</si>
  <si>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</si>
  <si>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</si>
  <si>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</si>
  <si>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</si>
  <si>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</si>
  <si>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</si>
  <si>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</si>
  <si>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</si>
  <si>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</si>
  <si>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</si>
  <si>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</si>
  <si>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</si>
  <si>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</si>
  <si>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</si>
  <si>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</si>
  <si>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</si>
  <si>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</si>
  <si>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</si>
  <si>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</si>
  <si>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</si>
  <si>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</si>
  <si>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</si>
  <si>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</si>
  <si>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</si>
  <si>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</si>
  <si>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</si>
  <si>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</si>
  <si>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</si>
  <si>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</si>
  <si>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</si>
  <si>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</si>
  <si>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</si>
  <si>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</si>
  <si>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</si>
  <si>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</si>
  <si>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</si>
  <si>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</si>
  <si>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</si>
  <si>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</si>
  <si>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</si>
  <si>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</si>
  <si>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</si>
  <si>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</si>
  <si>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</si>
  <si>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</si>
  <si>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</si>
  <si>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</si>
  <si>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</si>
  <si>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</si>
  <si>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</si>
  <si>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</si>
  <si>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</si>
  <si>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</si>
  <si>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</si>
  <si>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</si>
  <si>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</si>
  <si>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</si>
  <si>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</si>
  <si>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</si>
  <si>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</si>
  <si>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</si>
  <si>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</si>
  <si>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</si>
  <si>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</si>
  <si>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</si>
  <si>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</si>
  <si>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</si>
  <si>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</si>
  <si>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</si>
  <si>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</si>
  <si>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</si>
  <si>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</si>
  <si>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</si>
  <si>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</si>
  <si>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</si>
  <si>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</si>
  <si>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</si>
  <si>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</si>
  <si>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</si>
  <si>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</si>
  <si>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</si>
  <si>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</si>
  <si>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</si>
  <si>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</si>
  <si>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</si>
  <si>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</si>
  <si>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</si>
  <si>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</si>
  <si>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</si>
  <si>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</si>
  <si>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</si>
  <si>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</si>
  <si>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</si>
  <si>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</si>
  <si>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</si>
  <si>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</si>
  <si>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</si>
  <si>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</si>
  <si>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</si>
  <si>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</si>
  <si>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</si>
  <si>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</si>
  <si>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</si>
  <si>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</si>
  <si>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</si>
  <si>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</si>
  <si>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</si>
  <si>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</si>
  <si>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</si>
  <si>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</si>
  <si>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</si>
  <si>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</si>
  <si>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</si>
  <si>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</si>
  <si>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</si>
  <si>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</si>
  <si>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</si>
  <si>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</si>
  <si>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</si>
  <si>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</si>
  <si>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</si>
  <si>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</si>
  <si>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</si>
  <si>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</si>
  <si>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</si>
  <si>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</si>
  <si>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</si>
  <si>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</si>
  <si>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</si>
  <si>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</si>
  <si>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</si>
  <si>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</si>
  <si>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</si>
  <si>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</si>
  <si>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</si>
  <si>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</si>
  <si>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</si>
  <si>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</si>
  <si>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</si>
  <si>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</si>
  <si>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</si>
  <si>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</si>
  <si>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</si>
  <si>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</si>
  <si>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</si>
  <si>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</si>
  <si>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</si>
  <si>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</si>
  <si>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</si>
  <si>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</si>
  <si>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</si>
  <si>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</si>
  <si>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</si>
  <si>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</si>
  <si>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</si>
  <si>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</si>
  <si>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</si>
  <si>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</si>
  <si>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</si>
  <si>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</si>
  <si>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</si>
  <si>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</si>
  <si>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</si>
  <si>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</si>
  <si>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</si>
  <si>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</si>
  <si>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</si>
  <si>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</si>
  <si>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</si>
  <si>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</si>
  <si>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</si>
  <si>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</si>
  <si>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</si>
  <si>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</si>
  <si>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</si>
  <si>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</si>
  <si>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</si>
  <si>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</si>
  <si>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</si>
  <si>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</si>
  <si>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</si>
  <si>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</si>
  <si>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</si>
  <si>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</si>
  <si>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</si>
  <si>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</si>
  <si>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</si>
  <si>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</si>
  <si>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</si>
  <si>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</si>
  <si>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</si>
  <si>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</si>
  <si>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</si>
  <si>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</si>
  <si>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</si>
  <si>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</si>
  <si>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</si>
  <si>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</si>
  <si>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</si>
  <si>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</si>
  <si>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</si>
  <si>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</si>
  <si>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</si>
  <si>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</si>
  <si>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</si>
  <si>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</si>
  <si>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</si>
  <si>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</si>
  <si>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</si>
  <si>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</si>
  <si>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</si>
  <si>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</si>
  <si>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</si>
  <si>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</si>
  <si>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</si>
  <si>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</si>
  <si>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</si>
  <si>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</si>
  <si>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</si>
  <si>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</si>
  <si>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</si>
  <si>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</si>
  <si>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</si>
  <si>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</si>
  <si>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</si>
  <si>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</si>
  <si>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</si>
  <si>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</si>
  <si>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</si>
  <si>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</si>
  <si>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</si>
  <si>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</si>
  <si>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</si>
  <si>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</si>
  <si>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</si>
  <si>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</si>
  <si>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</si>
  <si>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</si>
  <si>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</si>
  <si>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</si>
  <si>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</si>
  <si>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</si>
  <si>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</si>
  <si>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</si>
  <si>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</si>
  <si>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</si>
  <si>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</si>
  <si>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</si>
  <si>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</si>
  <si>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</si>
  <si>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</si>
  <si>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</si>
  <si>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</si>
  <si>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</si>
  <si>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</si>
  <si>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</si>
  <si>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</si>
  <si>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</si>
  <si>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</si>
  <si>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</si>
  <si>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</si>
  <si>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</si>
  <si>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</si>
  <si>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</si>
  <si>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</si>
  <si>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</si>
  <si>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</si>
  <si>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</si>
  <si>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</si>
  <si>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</si>
  <si>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</si>
  <si>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</si>
  <si>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</si>
  <si>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</si>
  <si>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</si>
  <si>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</si>
  <si>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</si>
  <si>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</si>
  <si>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</si>
  <si>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</si>
  <si>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</si>
  <si>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</si>
  <si>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</si>
  <si>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</si>
  <si>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</si>
  <si>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</si>
  <si>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</si>
  <si>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</si>
  <si>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</si>
  <si>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</si>
  <si>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</si>
  <si>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</si>
  <si>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</si>
  <si>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</si>
  <si>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</si>
  <si>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</si>
  <si>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</si>
  <si>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</si>
  <si>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</si>
  <si>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</si>
  <si>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</si>
  <si>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</si>
  <si>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</si>
  <si>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</si>
  <si>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</si>
  <si>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</si>
  <si>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</si>
  <si>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</si>
  <si>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</si>
  <si>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</si>
  <si>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</si>
  <si>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</si>
  <si>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</si>
  <si>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</si>
  <si>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</si>
  <si>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</si>
  <si>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</si>
  <si>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</si>
  <si>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</si>
  <si>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</si>
  <si>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</si>
  <si>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</si>
  <si>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</si>
  <si>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</si>
  <si>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</si>
  <si>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</si>
  <si>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</si>
  <si>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</si>
  <si>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</si>
  <si>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</si>
  <si>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</si>
  <si>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</si>
  <si>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</si>
  <si>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</si>
  <si>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</si>
  <si>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</si>
  <si>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</si>
  <si>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</si>
  <si>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</si>
  <si>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</si>
  <si>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</si>
  <si>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</si>
  <si>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</si>
  <si>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</si>
  <si>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</si>
  <si>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</si>
  <si>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</si>
  <si>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</si>
  <si>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</si>
  <si>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</si>
  <si>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</si>
  <si>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</si>
  <si>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</si>
  <si>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</si>
  <si>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</si>
  <si>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</si>
  <si>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</si>
  <si>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</si>
  <si>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</si>
  <si>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</si>
  <si>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</si>
  <si>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</si>
  <si>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</si>
  <si>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</si>
  <si>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</si>
  <si>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</si>
  <si>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</si>
  <si>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</si>
  <si>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</si>
  <si>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</si>
  <si>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</si>
  <si>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</si>
  <si>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</si>
  <si>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</si>
  <si>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</si>
  <si>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</si>
  <si>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</si>
  <si>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</si>
  <si>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</si>
  <si>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</si>
  <si>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</si>
  <si>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</si>
  <si>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</si>
  <si>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</si>
  <si>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</si>
  <si>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</si>
  <si>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</si>
  <si>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</si>
  <si>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</si>
  <si>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</si>
  <si>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</si>
  <si>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</si>
  <si>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</si>
  <si>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</si>
  <si>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</si>
  <si>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</si>
  <si>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</si>
  <si>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</si>
  <si>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</si>
  <si>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</si>
  <si>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</si>
  <si>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</si>
  <si>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</si>
  <si>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</si>
  <si>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</si>
  <si>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</si>
  <si>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</si>
  <si>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</si>
  <si>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</si>
  <si>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</si>
  <si>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</si>
  <si>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</si>
  <si>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</si>
  <si>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</si>
  <si>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</si>
  <si>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</si>
  <si>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</si>
  <si>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</si>
  <si>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</si>
  <si>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</si>
  <si>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</si>
  <si>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</si>
  <si>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</si>
  <si>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</si>
  <si>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</si>
  <si>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</si>
  <si>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</si>
  <si>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</si>
  <si>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</si>
  <si>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</si>
  <si>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</si>
  <si>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</si>
  <si>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</si>
  <si>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</si>
  <si>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</si>
  <si>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</si>
  <si>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</si>
  <si>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</si>
  <si>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</si>
  <si>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</si>
  <si>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</si>
  <si>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</si>
  <si>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</si>
  <si>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</si>
  <si>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</si>
  <si>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</si>
  <si>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</si>
  <si>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</si>
  <si>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</si>
  <si>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</si>
  <si>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</si>
  <si>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</si>
  <si>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</si>
  <si>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</si>
  <si>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</si>
  <si>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</si>
  <si>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</si>
  <si>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</si>
  <si>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</si>
  <si>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</si>
  <si>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</si>
  <si>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</si>
  <si>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</si>
  <si>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</si>
  <si>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</si>
  <si>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</si>
  <si>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</si>
  <si>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</si>
  <si>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</si>
  <si>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</si>
  <si>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</si>
  <si>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</si>
  <si>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</si>
  <si>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</si>
  <si>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</si>
  <si>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</si>
  <si>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</si>
  <si>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</si>
  <si>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</si>
  <si>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</si>
  <si>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</si>
  <si>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</si>
  <si>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</si>
  <si>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</si>
  <si>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</si>
  <si>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</si>
  <si>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</si>
  <si>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</si>
  <si>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</si>
  <si>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</si>
  <si>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</si>
  <si>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</si>
  <si>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</si>
  <si>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</si>
  <si>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</si>
  <si>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</si>
  <si>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</si>
  <si>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</si>
  <si>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</si>
  <si>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</si>
  <si>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</si>
  <si>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</si>
  <si>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</si>
  <si>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</si>
  <si>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</si>
  <si>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</si>
  <si>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</si>
  <si>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</si>
  <si>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</si>
  <si>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</si>
  <si>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</si>
  <si>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</si>
  <si>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</si>
  <si>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</si>
  <si>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</si>
  <si>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</si>
  <si>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</si>
  <si>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</si>
  <si>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</si>
  <si>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</si>
  <si>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</si>
  <si>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</si>
  <si>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</si>
  <si>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</si>
  <si>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</si>
  <si>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</si>
  <si>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</si>
  <si>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</si>
  <si>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</si>
  <si>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</si>
  <si>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</si>
  <si>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</si>
  <si>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</si>
  <si>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</si>
  <si>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</si>
  <si>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</si>
  <si>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</si>
  <si>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</si>
  <si>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</si>
  <si>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</si>
  <si>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</si>
  <si>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</si>
  <si>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</si>
  <si>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</si>
  <si>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</si>
  <si>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</si>
  <si>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</si>
  <si>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</si>
  <si>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</si>
  <si>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</si>
  <si>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</si>
  <si>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</si>
  <si>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</si>
  <si>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</si>
  <si>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</si>
  <si>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</si>
  <si>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</si>
  <si>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</si>
  <si>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</si>
  <si>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</si>
  <si>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</si>
  <si>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</si>
  <si>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</si>
  <si>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</si>
  <si>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</si>
  <si>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</si>
  <si>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</si>
  <si>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</si>
  <si>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</si>
  <si>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</si>
  <si>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</si>
  <si>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</si>
  <si>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</si>
  <si>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</si>
  <si>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</si>
  <si>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</si>
  <si>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</si>
  <si>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</si>
  <si>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</si>
  <si>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</si>
  <si>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</si>
  <si>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</si>
  <si>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</si>
  <si>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</si>
  <si>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</si>
  <si>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</si>
  <si>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</si>
  <si>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</si>
  <si>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</si>
  <si>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</si>
  <si>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</si>
  <si>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</si>
  <si>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</si>
  <si>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</si>
  <si>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</si>
  <si>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</si>
  <si>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</si>
  <si>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</si>
  <si>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</si>
  <si>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</si>
  <si>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</si>
  <si>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</si>
  <si>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</si>
  <si>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</si>
  <si>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</si>
  <si>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</si>
  <si>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</si>
  <si>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</si>
  <si>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</si>
  <si>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</si>
  <si>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</si>
  <si>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</si>
  <si>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</si>
  <si>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</si>
  <si>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</si>
  <si>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</si>
  <si>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</si>
  <si>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</si>
  <si>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</si>
  <si>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</si>
  <si>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</si>
  <si>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</si>
  <si>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</si>
  <si>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</si>
  <si>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</si>
  <si>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</si>
  <si>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</si>
  <si>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</si>
  <si>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</si>
  <si>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</si>
  <si>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</si>
  <si>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</si>
  <si>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</si>
  <si>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</si>
  <si>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</si>
  <si>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</si>
  <si>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</si>
  <si>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</si>
  <si>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</si>
  <si>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</si>
  <si>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</si>
  <si>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</si>
  <si>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</si>
  <si>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</si>
  <si>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</si>
  <si>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</si>
  <si>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</si>
  <si>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</si>
  <si>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</si>
  <si>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</si>
  <si>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</si>
  <si>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</si>
  <si>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</si>
  <si>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</si>
  <si>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</si>
  <si>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</si>
  <si>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</si>
  <si>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</si>
  <si>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</si>
  <si>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</si>
  <si>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</si>
  <si>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</si>
  <si>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</si>
  <si>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</si>
  <si>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</si>
  <si>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</si>
  <si>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</si>
  <si>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</si>
  <si>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</si>
  <si>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</si>
  <si>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</si>
  <si>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</si>
  <si>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</si>
  <si>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</si>
  <si>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</si>
  <si>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</si>
  <si>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</si>
  <si>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</si>
  <si>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</si>
  <si>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</si>
  <si>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</si>
  <si>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</si>
  <si>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</si>
  <si>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</si>
  <si>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</si>
  <si>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</si>
  <si>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</si>
  <si>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</si>
  <si>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</si>
  <si>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</si>
  <si>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</si>
  <si>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</si>
  <si>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</si>
  <si>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</si>
  <si>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</si>
  <si>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</si>
  <si>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</si>
  <si>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</si>
  <si>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</si>
  <si>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</si>
  <si>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</si>
  <si>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</si>
  <si>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</si>
  <si>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</si>
  <si>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</si>
  <si>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</si>
  <si>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</si>
  <si>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</si>
  <si>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</si>
  <si>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</si>
  <si>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</si>
  <si>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</si>
  <si>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</si>
  <si>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</si>
  <si>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</si>
  <si>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</si>
  <si>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</si>
  <si>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</si>
  <si>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</si>
  <si>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</si>
  <si>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</si>
  <si>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</si>
  <si>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</si>
  <si>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</si>
  <si>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</si>
  <si>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</si>
  <si>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</si>
  <si>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</si>
  <si>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</si>
  <si>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</si>
  <si>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</si>
  <si>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</si>
  <si>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</si>
  <si>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</si>
  <si>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</si>
  <si>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</si>
  <si>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</si>
  <si>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</si>
  <si>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</si>
  <si>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</si>
  <si>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</si>
  <si>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</si>
  <si>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</si>
  <si>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</si>
  <si>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</si>
  <si>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</si>
  <si>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</si>
  <si>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</si>
  <si>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</si>
  <si>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</si>
  <si>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</si>
  <si>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</si>
  <si>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</si>
  <si>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</si>
  <si>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</si>
  <si>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</si>
  <si>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</si>
  <si>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</si>
  <si>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</si>
  <si>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</si>
  <si>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</si>
  <si>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</si>
  <si>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</si>
  <si>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</si>
  <si>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</si>
  <si>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</si>
  <si>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</si>
  <si>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</si>
  <si>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</si>
  <si>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</si>
  <si>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</si>
  <si>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</si>
  <si>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</si>
  <si>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</si>
  <si>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</si>
  <si>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</si>
  <si>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</si>
  <si>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</si>
  <si>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</si>
  <si>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</si>
  <si>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</si>
  <si>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</si>
  <si>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</si>
  <si>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</si>
  <si>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</si>
  <si>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</si>
  <si>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</si>
  <si>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</si>
  <si>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</si>
  <si>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</si>
  <si>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</si>
  <si>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</si>
  <si>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</si>
  <si>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</si>
  <si>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</si>
  <si>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</si>
  <si>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</si>
  <si>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</si>
  <si>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</si>
  <si>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</si>
  <si>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</si>
  <si>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</si>
  <si>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</si>
  <si>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</si>
  <si>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</si>
  <si>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</si>
  <si>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</si>
  <si>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</si>
  <si>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</si>
  <si>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</si>
  <si>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</si>
  <si>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</si>
  <si>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</si>
  <si>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</si>
  <si>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</si>
  <si>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</si>
  <si>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</si>
  <si>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</si>
  <si>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</si>
  <si>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</si>
  <si>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</si>
  <si>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</si>
  <si>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</si>
  <si>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</si>
  <si>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</si>
  <si>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</si>
  <si>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</si>
  <si>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</si>
  <si>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</si>
  <si>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</si>
  <si>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</si>
  <si>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</si>
  <si>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</si>
  <si>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</si>
  <si>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</si>
  <si>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</si>
  <si>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</si>
  <si>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</si>
  <si>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</si>
  <si>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</si>
  <si>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</si>
  <si>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</si>
  <si>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</si>
  <si>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</si>
  <si>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</si>
  <si>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</si>
  <si>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</si>
  <si>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</si>
  <si>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</si>
  <si>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</si>
  <si>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</si>
  <si>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</si>
  <si>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</si>
  <si>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</si>
  <si>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</si>
  <si>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</si>
  <si>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</si>
  <si>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</si>
  <si>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</si>
  <si>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</si>
  <si>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</si>
  <si>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</si>
  <si>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</si>
  <si>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</si>
  <si>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</si>
  <si>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</si>
  <si>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</si>
  <si>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</si>
  <si>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</si>
  <si>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</si>
  <si>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</si>
  <si>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</si>
  <si>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</si>
  <si>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</si>
  <si>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</si>
  <si>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</si>
  <si>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</si>
  <si>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</si>
  <si>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</si>
  <si>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</si>
  <si>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</si>
  <si>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</si>
  <si>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</si>
  <si>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</si>
  <si>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</si>
  <si>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</si>
  <si>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</si>
  <si>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</si>
  <si>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</si>
  <si>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</si>
  <si>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</si>
  <si>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</si>
  <si>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</si>
  <si>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</si>
  <si>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</si>
  <si>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</si>
  <si>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</si>
  <si>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</si>
  <si>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</si>
  <si>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</si>
  <si>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</si>
  <si>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</si>
  <si>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</si>
  <si>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</si>
  <si>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</si>
  <si>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</si>
  <si>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</si>
  <si>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</si>
  <si>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</si>
  <si>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</si>
  <si>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</si>
  <si>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</si>
  <si>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</si>
  <si>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</si>
  <si>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</si>
  <si>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</si>
  <si>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</si>
  <si>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</si>
  <si>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</si>
  <si>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</si>
  <si>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</si>
  <si>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</si>
  <si>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</si>
  <si>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</si>
  <si>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</si>
  <si>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</si>
  <si>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</si>
  <si>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</si>
  <si>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</si>
  <si>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</si>
  <si>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</si>
  <si>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</si>
  <si>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</si>
  <si>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</si>
  <si>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</si>
  <si>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</si>
  <si>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</si>
  <si>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</si>
  <si>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</si>
  <si>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</si>
  <si>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</si>
  <si>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</si>
  <si>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</si>
  <si>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</si>
  <si>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</si>
  <si>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</si>
  <si>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</si>
  <si>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</si>
  <si>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</si>
  <si>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</si>
  <si>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</si>
  <si>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</si>
  <si>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</si>
  <si>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</si>
  <si>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</si>
  <si>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</si>
  <si>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</si>
  <si>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</si>
  <si>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</si>
  <si>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</si>
  <si>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</si>
  <si>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</si>
  <si>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</si>
  <si>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</si>
  <si>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</si>
  <si>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</si>
  <si>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</si>
  <si>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</si>
  <si>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</si>
  <si>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</si>
  <si>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</si>
  <si>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</si>
  <si>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</si>
  <si>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</si>
  <si>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</si>
  <si>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</si>
  <si>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</si>
  <si>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</si>
  <si>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</si>
  <si>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</si>
  <si>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</si>
  <si>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</si>
  <si>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</si>
  <si>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</si>
  <si>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</si>
  <si>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</si>
  <si>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</si>
  <si>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</si>
  <si>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</si>
  <si>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</si>
  <si>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</si>
  <si>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</si>
  <si>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</si>
  <si>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</si>
  <si>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</si>
  <si>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</si>
  <si>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</si>
  <si>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</si>
  <si>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</si>
  <si>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</si>
  <si>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</si>
  <si>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</si>
  <si>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</si>
  <si>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</si>
  <si>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</si>
  <si>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</si>
  <si>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</si>
  <si>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</si>
  <si>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</si>
  <si>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</si>
  <si>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</si>
  <si>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</si>
  <si>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</si>
  <si>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</si>
  <si>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</si>
  <si>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</si>
  <si>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</si>
  <si>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</si>
  <si>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</si>
  <si>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</si>
  <si>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</si>
  <si>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</si>
  <si>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</si>
  <si>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</si>
  <si>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</si>
  <si>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</si>
  <si>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</si>
  <si>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</si>
  <si>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</si>
  <si>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</si>
  <si>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</si>
  <si>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</si>
  <si>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</si>
  <si>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</si>
  <si>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</si>
  <si>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</si>
  <si>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</si>
  <si>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</si>
  <si>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</si>
  <si>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</si>
  <si>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</si>
  <si>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</si>
  <si>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</si>
  <si>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</si>
  <si>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</si>
  <si>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</si>
  <si>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</si>
  <si>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</si>
  <si>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</si>
  <si>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</si>
  <si>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</si>
  <si>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</si>
  <si>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</si>
  <si>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</si>
  <si>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</si>
  <si>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</si>
  <si>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</si>
  <si>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</si>
  <si>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</si>
  <si>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</si>
  <si>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</si>
  <si>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</si>
  <si>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</si>
  <si>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</si>
  <si>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</si>
  <si>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</si>
  <si>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</si>
  <si>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</si>
  <si>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</si>
  <si>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</si>
  <si>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</si>
  <si>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</si>
  <si>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</si>
  <si>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</si>
  <si>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</si>
  <si>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</si>
  <si>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</si>
  <si>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</si>
  <si>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</si>
  <si>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</si>
  <si>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</si>
  <si>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</si>
  <si>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</si>
  <si>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</si>
  <si>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</si>
  <si>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</si>
  <si>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</si>
  <si>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</si>
  <si>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</si>
  <si>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</si>
  <si>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</si>
  <si>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</si>
  <si>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</si>
  <si>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</si>
  <si>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</si>
  <si>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</si>
  <si>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</si>
  <si>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</si>
  <si>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</si>
  <si>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</si>
  <si>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</si>
  <si>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</si>
  <si>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</si>
  <si>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</si>
  <si>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</si>
  <si>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</si>
  <si>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</si>
  <si>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</si>
  <si>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</si>
  <si>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</si>
  <si>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</si>
  <si>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</si>
  <si>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</si>
  <si>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</si>
  <si>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</si>
  <si>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</si>
  <si>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</si>
  <si>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</si>
  <si>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</si>
  <si>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</si>
  <si>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</si>
  <si>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</si>
  <si>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</si>
  <si>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</si>
  <si>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</si>
  <si>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</si>
  <si>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</si>
  <si>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</si>
  <si>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</si>
  <si>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</si>
  <si>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</si>
  <si>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</si>
  <si>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</si>
  <si>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</si>
  <si>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</si>
  <si>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</si>
  <si>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</si>
  <si>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</si>
  <si>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</si>
  <si>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</si>
  <si>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</si>
  <si>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</si>
  <si>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</si>
  <si>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</si>
  <si>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</si>
  <si>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</si>
  <si>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</si>
  <si>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</si>
  <si>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</si>
  <si>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</si>
  <si>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</si>
  <si>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</si>
  <si>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</si>
  <si>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</si>
  <si>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</si>
  <si>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</si>
  <si>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</si>
  <si>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</si>
  <si>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</si>
  <si>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</si>
  <si>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</si>
  <si>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</si>
  <si>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</si>
  <si>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</si>
  <si>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</si>
  <si>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</si>
  <si>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</si>
  <si>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</si>
  <si>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</si>
  <si>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</si>
  <si>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</si>
  <si>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</si>
  <si>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</si>
  <si>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</si>
  <si>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</si>
  <si>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</si>
  <si>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</si>
  <si>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</si>
  <si>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</si>
  <si>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</si>
  <si>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</si>
  <si>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</si>
  <si>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</si>
  <si>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</si>
  <si>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</si>
  <si>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</si>
  <si>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</si>
  <si>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</si>
  <si>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</si>
  <si>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</si>
  <si>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</si>
  <si>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</si>
  <si>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</si>
  <si>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</si>
  <si>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</si>
  <si>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</si>
  <si>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</si>
  <si>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</si>
  <si>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</si>
  <si>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</si>
  <si>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</si>
  <si>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</si>
  <si>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</si>
  <si>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</si>
  <si>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</si>
  <si>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</si>
  <si>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</si>
  <si>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</si>
  <si>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</si>
  <si>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</si>
  <si>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</si>
  <si>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</si>
  <si>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</si>
  <si>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</si>
  <si>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</si>
  <si>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</si>
  <si>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</si>
  <si>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</si>
  <si>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</si>
  <si>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</si>
  <si>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</si>
  <si>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</si>
  <si>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</si>
  <si>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</si>
  <si>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</si>
  <si>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</si>
  <si>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</si>
  <si>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</si>
  <si>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</si>
  <si>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</si>
  <si>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</si>
  <si>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</si>
  <si>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</si>
  <si>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</si>
  <si>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</si>
  <si>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</si>
  <si>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</si>
  <si>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</si>
  <si>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</si>
  <si>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</si>
  <si>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</si>
  <si>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</si>
  <si>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</si>
  <si>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</si>
  <si>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</si>
  <si>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</si>
  <si>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</si>
  <si>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</si>
  <si>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</si>
  <si>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</si>
  <si>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</si>
  <si>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</si>
  <si>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</si>
  <si>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</si>
  <si>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</si>
  <si>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</si>
  <si>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</si>
  <si>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</si>
  <si>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</si>
  <si>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</si>
  <si>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</si>
  <si>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</si>
  <si>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</si>
  <si>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</si>
  <si>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</si>
  <si>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</si>
  <si>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</si>
  <si>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</si>
  <si>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</si>
  <si>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</si>
  <si>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</si>
  <si>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</si>
  <si>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</si>
  <si>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</si>
  <si>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</si>
  <si>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</si>
  <si>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</si>
  <si>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</si>
  <si>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</si>
  <si>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</si>
  <si>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</si>
  <si>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</si>
  <si>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</si>
  <si>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</si>
  <si>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</si>
  <si>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</si>
  <si>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</si>
  <si>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</si>
  <si>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</si>
  <si>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</si>
  <si>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</si>
  <si>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</si>
  <si>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</si>
  <si>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</si>
  <si>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</si>
  <si>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</si>
  <si>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</si>
  <si>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</si>
  <si>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</si>
  <si>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</si>
  <si>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</si>
  <si>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</si>
  <si>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</si>
  <si>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</si>
  <si>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</si>
  <si>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</si>
  <si>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</si>
  <si>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</si>
  <si>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</si>
  <si>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</si>
  <si>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</si>
  <si>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</si>
  <si>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</si>
  <si>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</si>
  <si>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</si>
  <si>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</si>
  <si>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</si>
  <si>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</si>
  <si>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</si>
  <si>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</si>
  <si>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</si>
  <si>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</si>
  <si>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</si>
  <si>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</si>
  <si>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</si>
  <si>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</si>
  <si>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</si>
  <si>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</si>
  <si>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</si>
  <si>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</si>
  <si>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</si>
  <si>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</si>
  <si>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</si>
  <si>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</si>
  <si>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</si>
  <si>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</si>
  <si>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</si>
  <si>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</si>
  <si>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</si>
  <si>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</si>
  <si>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</si>
  <si>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</si>
  <si>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</si>
  <si>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</si>
  <si>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</si>
  <si>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</si>
  <si>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</si>
  <si>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</si>
  <si>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</si>
  <si>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</si>
  <si>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</si>
  <si>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</si>
  <si>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</si>
  <si>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</si>
  <si>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</si>
  <si>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</si>
  <si>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</si>
  <si>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</si>
  <si>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</si>
  <si>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</si>
  <si>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</si>
  <si>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</si>
  <si>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</si>
  <si>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</si>
  <si>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</si>
  <si>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</si>
  <si>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</si>
  <si>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</si>
  <si>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</si>
  <si>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</si>
  <si>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</si>
  <si>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</si>
  <si>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</si>
  <si>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</si>
  <si>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</si>
  <si>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</si>
  <si>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</si>
  <si>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</si>
  <si>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</si>
  <si>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</si>
  <si>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</si>
  <si>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</si>
  <si>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</si>
  <si>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</si>
  <si>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</si>
  <si>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</si>
  <si>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</si>
  <si>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</si>
  <si>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</si>
  <si>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</si>
  <si>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</si>
  <si>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</si>
  <si>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</si>
  <si>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</si>
  <si>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</si>
  <si>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</si>
  <si>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</si>
  <si>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</si>
  <si>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</si>
  <si>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</si>
  <si>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</si>
  <si>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</si>
  <si>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</si>
  <si>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</si>
  <si>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</si>
  <si>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</si>
  <si>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</si>
  <si>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</si>
  <si>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</si>
  <si>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</si>
  <si>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</si>
  <si>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</si>
  <si>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</si>
  <si>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</si>
  <si>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</si>
  <si>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</si>
  <si>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</si>
  <si>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</si>
  <si>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</si>
  <si>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</si>
  <si>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</si>
  <si>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</si>
  <si>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</si>
  <si>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</si>
  <si>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</si>
  <si>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</si>
  <si>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</si>
  <si>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</si>
  <si>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</si>
  <si>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</si>
  <si>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</si>
  <si>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</si>
  <si>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</si>
  <si>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</si>
  <si>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</si>
  <si>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</si>
  <si>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</si>
  <si>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</si>
  <si>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</si>
  <si>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</si>
  <si>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</si>
  <si>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</si>
  <si>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</si>
  <si>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</si>
  <si>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</si>
  <si>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</si>
  <si>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</si>
  <si>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</si>
  <si>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</si>
  <si>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</si>
  <si>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</si>
  <si>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</si>
  <si>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</si>
  <si>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</si>
  <si>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</si>
  <si>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</si>
  <si>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</si>
  <si>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</si>
  <si>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</si>
  <si>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</si>
  <si>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</si>
  <si>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</si>
  <si>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</si>
  <si>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</si>
  <si>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</si>
  <si>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</si>
  <si>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</si>
  <si>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</si>
  <si>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</si>
  <si>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</si>
  <si>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</si>
  <si>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</si>
  <si>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</si>
  <si>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</si>
  <si>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</si>
  <si>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</si>
  <si>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</si>
  <si>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</si>
  <si>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</si>
  <si>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</si>
  <si>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</si>
  <si>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</si>
  <si>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</si>
  <si>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</si>
  <si>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</si>
  <si>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</si>
  <si>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</si>
  <si>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</si>
  <si>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</si>
  <si>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</si>
  <si>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</si>
  <si>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</si>
  <si>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</si>
  <si>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</si>
  <si>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</si>
  <si>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</si>
  <si>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</si>
  <si>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</si>
  <si>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</si>
  <si>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</si>
  <si>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</si>
  <si>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</si>
  <si>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</si>
  <si>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</si>
  <si>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</si>
  <si>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</si>
  <si>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</si>
  <si>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</si>
  <si>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</si>
  <si>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</si>
  <si>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</si>
  <si>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</si>
  <si>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</si>
  <si>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</si>
  <si>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</si>
  <si>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</si>
  <si>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</si>
  <si>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</si>
  <si>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</si>
  <si>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</si>
  <si>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</si>
  <si>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</si>
  <si>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</si>
  <si>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</si>
  <si>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</si>
  <si>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</si>
  <si>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</si>
  <si>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</si>
  <si>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</si>
  <si>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</si>
  <si>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</si>
  <si>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</si>
  <si>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</si>
  <si>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</si>
  <si>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</si>
  <si>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</si>
  <si>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</si>
  <si>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</si>
  <si>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</si>
  <si>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</si>
  <si>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</si>
  <si>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</si>
  <si>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</si>
  <si>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</si>
  <si>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</si>
  <si>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</si>
  <si>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</si>
  <si>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</si>
  <si>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</si>
  <si>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</si>
  <si>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</si>
  <si>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</si>
  <si>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</si>
  <si>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</si>
  <si>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</si>
  <si>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</si>
  <si>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</si>
  <si>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</si>
  <si>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</si>
  <si>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</si>
  <si>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</si>
  <si>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</si>
  <si>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</si>
  <si>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</si>
  <si>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</si>
  <si>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</si>
  <si>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</si>
  <si>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</si>
  <si>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</si>
  <si>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</si>
  <si>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</si>
  <si>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</si>
  <si>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</si>
  <si>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</si>
  <si>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</si>
  <si>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</si>
  <si>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</si>
  <si>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</si>
  <si>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</si>
  <si>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</si>
  <si>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</si>
  <si>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</si>
  <si>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</si>
  <si>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</si>
  <si>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</si>
  <si>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</si>
  <si>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</si>
  <si>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</si>
  <si>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</si>
  <si>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</si>
  <si>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</si>
  <si>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</si>
  <si>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</si>
  <si>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</si>
  <si>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</si>
  <si>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</si>
  <si>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</si>
  <si>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</si>
  <si>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</si>
  <si>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</si>
  <si>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</si>
  <si>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</si>
  <si>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</si>
  <si>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</si>
  <si>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</si>
  <si>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</si>
  <si>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</si>
  <si>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</si>
  <si>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</si>
  <si>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</si>
  <si>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</si>
  <si>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</si>
  <si>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</si>
  <si>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</si>
  <si>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</si>
  <si>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</si>
  <si>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</si>
  <si>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</si>
  <si>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</si>
  <si>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</si>
  <si>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</si>
  <si>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</si>
  <si>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</si>
  <si>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</si>
  <si>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</si>
  <si>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</si>
  <si>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</si>
  <si>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</si>
  <si>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</si>
  <si>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</si>
  <si>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</si>
  <si>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</si>
  <si>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</si>
  <si>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</si>
  <si>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</si>
  <si>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</si>
  <si>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</si>
  <si>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</si>
  <si>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</si>
  <si>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</si>
  <si>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</si>
  <si>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</si>
  <si>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</si>
  <si>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</si>
  <si>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</si>
  <si>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</si>
  <si>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</si>
  <si>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</si>
  <si>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</si>
  <si>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</si>
  <si>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</si>
  <si>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</si>
  <si>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</si>
  <si>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</si>
  <si>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</si>
  <si>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</si>
  <si>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</si>
  <si>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</si>
  <si>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</si>
  <si>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</si>
  <si>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</si>
  <si>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</si>
  <si>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</si>
  <si>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</si>
  <si>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</si>
  <si>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</si>
  <si>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</si>
  <si>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</si>
  <si>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</si>
  <si>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</si>
  <si>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</si>
  <si>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</si>
  <si>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</si>
  <si>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</si>
  <si>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</si>
  <si>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</si>
  <si>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</si>
  <si>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</si>
  <si>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</si>
  <si>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</si>
  <si>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</si>
  <si>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</si>
  <si>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</si>
  <si>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</si>
  <si>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</si>
  <si>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</si>
  <si>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</si>
  <si>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</si>
  <si>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</si>
  <si>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</si>
  <si>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</si>
  <si>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</si>
  <si>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</si>
  <si>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</si>
  <si>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</si>
  <si>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</si>
  <si>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</si>
  <si>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</si>
  <si>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</si>
  <si>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</si>
  <si>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</si>
  <si>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</si>
  <si>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</si>
  <si>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</si>
  <si>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</si>
  <si>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</si>
  <si>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</si>
  <si>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</si>
  <si>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</si>
  <si>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</si>
  <si>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</si>
  <si>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</si>
  <si>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</si>
  <si>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</si>
  <si>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</si>
  <si>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</si>
  <si>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</si>
  <si>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</si>
  <si>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</si>
  <si>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</si>
  <si>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</si>
  <si>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</si>
  <si>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</si>
  <si>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</si>
  <si>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</si>
  <si>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</si>
  <si>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</si>
  <si>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</si>
  <si>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</si>
  <si>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</si>
  <si>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</si>
  <si>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</si>
  <si>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</si>
  <si>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</si>
  <si>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</si>
  <si>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</si>
  <si>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</si>
  <si>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</si>
  <si>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</si>
  <si>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</si>
  <si>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</si>
  <si>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</si>
  <si>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</si>
  <si>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</si>
  <si>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</si>
  <si>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</si>
  <si>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</si>
  <si>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</si>
  <si>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</si>
  <si>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</si>
  <si>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</si>
  <si>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</si>
  <si>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</si>
  <si>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</si>
  <si>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</si>
  <si>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</si>
  <si>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</si>
  <si>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</si>
  <si>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</si>
  <si>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</si>
  <si>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</si>
  <si>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</si>
  <si>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</si>
  <si>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</si>
  <si>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</si>
  <si>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</si>
  <si>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</si>
  <si>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</si>
  <si>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</si>
  <si>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</si>
  <si>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</si>
  <si>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</si>
  <si>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</si>
  <si>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</si>
  <si>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</si>
  <si>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</si>
  <si>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</si>
  <si>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</si>
  <si>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</si>
  <si>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</si>
  <si>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</si>
  <si>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</si>
  <si>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</si>
  <si>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</si>
  <si>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</si>
  <si>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</si>
  <si>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</si>
  <si>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</si>
  <si>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</si>
  <si>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</si>
  <si>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</si>
  <si>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</si>
  <si>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</si>
  <si>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</si>
  <si>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</si>
  <si>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</si>
  <si>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</si>
  <si>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</si>
  <si>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</si>
  <si>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</si>
  <si>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</si>
  <si>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</si>
  <si>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</si>
  <si>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</si>
  <si>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</si>
  <si>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</si>
  <si>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</si>
  <si>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</si>
  <si>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</si>
  <si>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</si>
  <si>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</si>
  <si>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</si>
  <si>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</si>
  <si>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</si>
  <si>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</si>
  <si>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</si>
  <si>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</si>
  <si>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</si>
  <si>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</si>
  <si>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</si>
  <si>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</si>
  <si>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</si>
  <si>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</si>
  <si>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</si>
  <si>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</si>
  <si>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</si>
  <si>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</si>
  <si>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</si>
  <si>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</si>
  <si>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</si>
  <si>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</si>
  <si>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</si>
  <si>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</si>
  <si>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</si>
  <si>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</si>
  <si>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</si>
  <si>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</si>
  <si>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</si>
  <si>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</si>
  <si>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</si>
  <si>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</si>
  <si>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</si>
  <si>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</si>
  <si>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</si>
  <si>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</si>
  <si>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</si>
  <si>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</si>
  <si>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</si>
  <si>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</si>
  <si>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</si>
  <si>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</si>
  <si>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</si>
  <si>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</si>
  <si>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</si>
  <si>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</si>
  <si>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</si>
  <si>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</si>
  <si>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</si>
  <si>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</si>
  <si>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</si>
  <si>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</si>
  <si>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</si>
  <si>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</si>
  <si>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</si>
  <si>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</si>
  <si>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</si>
  <si>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</si>
  <si>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</si>
  <si>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</si>
  <si>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</si>
  <si>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</si>
  <si>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</si>
  <si>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</si>
  <si>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</si>
  <si>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</si>
  <si>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</si>
  <si>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</si>
  <si>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</si>
  <si>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</si>
  <si>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</si>
  <si>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</si>
  <si>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</si>
  <si>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</si>
  <si>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</si>
  <si>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</si>
  <si>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</si>
  <si>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</si>
  <si>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</si>
  <si>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</si>
  <si>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</si>
  <si>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</si>
  <si>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</si>
  <si>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</si>
  <si>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</si>
  <si>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</si>
  <si>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</si>
  <si>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</si>
  <si>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</si>
  <si>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</si>
  <si>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</si>
  <si>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</si>
  <si>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</si>
  <si>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</si>
  <si>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</si>
  <si>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</si>
  <si>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</si>
  <si>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</si>
  <si>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</si>
  <si>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</si>
  <si>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</si>
  <si>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</si>
  <si>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</si>
  <si>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</si>
  <si>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</si>
  <si>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</si>
  <si>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</si>
  <si>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</si>
  <si>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</si>
  <si>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</si>
  <si>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</si>
  <si>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</si>
  <si>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</si>
  <si>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</si>
  <si>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</si>
  <si>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</si>
  <si>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</si>
  <si>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</si>
  <si>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</si>
  <si>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</si>
  <si>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</si>
  <si>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</si>
  <si>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</si>
  <si>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</si>
  <si>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</si>
  <si>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</si>
  <si>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</si>
  <si>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</si>
  <si>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</si>
  <si>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</si>
  <si>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</si>
  <si>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</si>
  <si>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</si>
  <si>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</si>
  <si>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</si>
  <si>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</si>
  <si>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</si>
  <si>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</si>
  <si>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</si>
  <si>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</si>
  <si>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</si>
  <si>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</si>
  <si>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</si>
  <si>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</si>
  <si>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</si>
  <si>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</si>
  <si>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</si>
  <si>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</si>
  <si>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</si>
  <si>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</si>
  <si>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</si>
  <si>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</si>
  <si>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</si>
  <si>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</si>
  <si>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</si>
  <si>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</si>
  <si>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</si>
  <si>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</si>
  <si>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</si>
  <si>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</si>
  <si>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</si>
  <si>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</si>
  <si>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</si>
  <si>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</si>
  <si>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</si>
  <si>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</si>
  <si>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</si>
  <si>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</si>
  <si>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</si>
  <si>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</si>
  <si>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</si>
  <si>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</si>
  <si>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</si>
  <si>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</si>
  <si>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</si>
  <si>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</si>
  <si>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</si>
  <si>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</si>
  <si>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</si>
  <si>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</si>
  <si>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</si>
  <si>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</si>
  <si>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</si>
  <si>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</si>
  <si>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</si>
  <si>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</si>
  <si>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</si>
  <si>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</si>
  <si>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</si>
  <si>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</si>
  <si>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</si>
  <si>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</si>
  <si>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</si>
  <si>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</si>
  <si>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</si>
  <si>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</si>
  <si>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</si>
  <si>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</si>
  <si>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</si>
  <si>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</si>
  <si>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</si>
  <si>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</si>
  <si>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</si>
  <si>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</si>
  <si>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</si>
  <si>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</si>
  <si>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</si>
  <si>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</si>
  <si>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</si>
  <si>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</si>
  <si>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</si>
  <si>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</si>
  <si>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</si>
  <si>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</si>
  <si>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</si>
  <si>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</si>
  <si>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</si>
  <si>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</si>
  <si>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</si>
  <si>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</si>
  <si>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</si>
  <si>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</si>
  <si>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</si>
  <si>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</si>
  <si>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</si>
  <si>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</si>
  <si>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</si>
  <si>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</si>
  <si>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</si>
  <si>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</si>
  <si>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</si>
  <si>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</si>
  <si>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</si>
  <si>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</si>
  <si>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</si>
  <si>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</si>
  <si>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</si>
  <si>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</si>
  <si>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</si>
  <si>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</si>
  <si>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</si>
  <si>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</si>
  <si>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</si>
  <si>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</si>
  <si>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</si>
  <si>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</si>
  <si>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</si>
  <si>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</si>
  <si>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</si>
  <si>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</si>
  <si>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</si>
  <si>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</si>
  <si>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</si>
  <si>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</si>
  <si>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</si>
  <si>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</si>
  <si>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</si>
  <si>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</si>
  <si>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</si>
  <si>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</si>
  <si>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</si>
  <si>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</si>
  <si>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</si>
  <si>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</si>
  <si>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</si>
  <si>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</si>
  <si>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</si>
  <si>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</si>
  <si>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</si>
  <si>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</si>
  <si>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</si>
  <si>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</si>
  <si>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</si>
  <si>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</si>
  <si>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</si>
  <si>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</si>
  <si>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</si>
  <si>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</si>
  <si>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</si>
  <si>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</si>
  <si>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</si>
  <si>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</si>
  <si>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</si>
  <si>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</si>
  <si>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</si>
  <si>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</si>
  <si>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</si>
  <si>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</si>
  <si>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</si>
  <si>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</si>
  <si>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</si>
  <si>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</si>
  <si>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</si>
  <si>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</si>
  <si>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</si>
  <si>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</si>
  <si>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</si>
  <si>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</si>
  <si>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</si>
  <si>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</si>
  <si>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</si>
  <si>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</si>
  <si>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</si>
  <si>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</si>
  <si>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</si>
  <si>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</si>
  <si>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</si>
  <si>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</si>
  <si>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</si>
  <si>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</si>
  <si>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</si>
  <si>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</si>
  <si>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</si>
  <si>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</si>
  <si>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</si>
  <si>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</si>
  <si>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</si>
  <si>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</si>
  <si>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</si>
  <si>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</si>
  <si>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</si>
  <si>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</si>
  <si>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</si>
  <si>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</si>
  <si>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</si>
  <si>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</si>
  <si>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</si>
  <si>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</si>
  <si>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</si>
  <si>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</si>
  <si>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</si>
  <si>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</si>
  <si>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</si>
  <si>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</si>
  <si>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</si>
  <si>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</si>
  <si>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</si>
  <si>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</si>
  <si>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</si>
  <si>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</si>
  <si>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</si>
  <si>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</si>
  <si>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</si>
  <si>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</si>
  <si>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</si>
  <si>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</si>
  <si>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</si>
  <si>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</si>
  <si>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</si>
  <si>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</si>
  <si>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</si>
  <si>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</si>
  <si>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</si>
  <si>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</si>
  <si>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</si>
  <si>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</si>
  <si>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</si>
  <si>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</si>
  <si>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</si>
  <si>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</si>
  <si>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</si>
  <si>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</si>
  <si>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</si>
  <si>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</si>
  <si>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</si>
  <si>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</si>
  <si>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</si>
  <si>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</si>
  <si>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</si>
  <si>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</si>
  <si>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</si>
  <si>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</si>
  <si>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</si>
  <si>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</si>
  <si>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</si>
  <si>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</si>
  <si>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</si>
  <si>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</si>
  <si>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</si>
  <si>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</si>
  <si>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</si>
  <si>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</si>
  <si>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</si>
  <si>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</si>
  <si>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</si>
  <si>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</si>
  <si>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</si>
  <si>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</si>
  <si>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</si>
  <si>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</si>
  <si>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</si>
  <si>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</si>
  <si>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</si>
  <si>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</si>
  <si>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</si>
  <si>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</si>
  <si>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</si>
  <si>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</si>
  <si>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</si>
  <si>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</si>
  <si>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</si>
  <si>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</si>
  <si>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</si>
  <si>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</si>
  <si>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</si>
  <si>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</si>
  <si>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</si>
  <si>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</si>
  <si>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</si>
  <si>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</si>
  <si>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</si>
  <si>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</si>
  <si>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</si>
  <si>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</si>
  <si>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</si>
  <si>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</si>
  <si>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</si>
  <si>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</si>
  <si>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</si>
  <si>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</si>
  <si>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</si>
  <si>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</si>
  <si>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</si>
  <si>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</si>
  <si>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</si>
  <si>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</si>
  <si>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</si>
  <si>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</si>
  <si>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</si>
  <si>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</si>
  <si>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</si>
  <si>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</si>
  <si>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</si>
  <si>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</si>
  <si>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</si>
  <si>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</si>
  <si>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</si>
  <si>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</si>
  <si>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</si>
  <si>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</si>
  <si>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</si>
  <si>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</si>
  <si>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</si>
  <si>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</si>
  <si>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</si>
  <si>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</si>
  <si>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</si>
  <si>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</si>
  <si>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</si>
  <si>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</si>
  <si>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</si>
  <si>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</si>
  <si>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</si>
  <si>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</si>
  <si>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</si>
  <si>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</si>
  <si>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</si>
  <si>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</si>
  <si>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</si>
  <si>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</si>
  <si>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</si>
  <si>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</si>
  <si>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</si>
  <si>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</si>
  <si>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</si>
  <si>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</si>
  <si>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</si>
  <si>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</si>
  <si>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</si>
  <si>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</si>
  <si>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</si>
  <si>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</si>
  <si>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</si>
  <si>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</si>
  <si>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</si>
  <si>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</si>
  <si>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</si>
  <si>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</si>
  <si>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</si>
  <si>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</si>
  <si>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</si>
  <si>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</si>
  <si>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</si>
  <si>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</si>
  <si>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</si>
  <si>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</si>
  <si>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</si>
  <si>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</si>
  <si>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</si>
  <si>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</si>
  <si>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</si>
  <si>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</si>
  <si>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</si>
  <si>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</si>
  <si>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</si>
  <si>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</si>
  <si>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</si>
  <si>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</si>
  <si>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</si>
  <si>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</si>
  <si>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</si>
  <si>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</si>
  <si>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</si>
  <si>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</si>
  <si>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</si>
  <si>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</si>
  <si>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</si>
  <si>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</si>
  <si>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</si>
  <si>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</si>
  <si>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</si>
  <si>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</si>
  <si>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</si>
  <si>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</si>
  <si>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</si>
  <si>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</si>
  <si>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</si>
  <si>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</si>
  <si>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</si>
  <si>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</si>
  <si>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</si>
  <si>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</si>
  <si>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</si>
  <si>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</si>
  <si>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</si>
  <si>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</si>
  <si>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</si>
  <si>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</si>
  <si>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</si>
  <si>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</si>
  <si>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</si>
  <si>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</si>
  <si>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</si>
  <si>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</si>
  <si>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</si>
  <si>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</si>
  <si>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</si>
  <si>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</si>
  <si>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</si>
  <si>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</si>
  <si>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</si>
  <si>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</si>
  <si>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</si>
  <si>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</si>
  <si>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</si>
  <si>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</si>
  <si>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</si>
  <si>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</si>
  <si>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</si>
  <si>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</si>
  <si>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</si>
  <si>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</si>
  <si>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</si>
  <si>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</si>
  <si>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</si>
  <si>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</si>
  <si>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</si>
  <si>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</si>
  <si>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</si>
  <si>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</si>
  <si>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</si>
  <si>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</si>
  <si>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</si>
  <si>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</si>
  <si>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</si>
  <si>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</si>
  <si>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</si>
  <si>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</si>
  <si>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</si>
  <si>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</si>
  <si>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</si>
  <si>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</si>
  <si>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</si>
  <si>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</si>
  <si>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</si>
  <si>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</si>
  <si>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</si>
  <si>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</si>
  <si>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</si>
  <si>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</si>
  <si>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</si>
  <si>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</si>
  <si>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</si>
  <si>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</si>
  <si>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</si>
  <si>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</si>
  <si>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</si>
  <si>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</si>
  <si>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</si>
  <si>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</si>
  <si>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</si>
  <si>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</si>
  <si>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</si>
  <si>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</si>
  <si>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</si>
  <si>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</si>
  <si>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</si>
  <si>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</si>
  <si>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</si>
  <si>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</si>
  <si>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</si>
  <si>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</si>
  <si>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</si>
  <si>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</si>
  <si>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</si>
  <si>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</si>
  <si>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</si>
  <si>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</si>
  <si>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</si>
  <si>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</si>
  <si>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</si>
  <si>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</si>
  <si>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</si>
  <si>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</si>
  <si>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</si>
  <si>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</si>
  <si>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</si>
  <si>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</si>
  <si>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</si>
  <si>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</si>
  <si>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</si>
  <si>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</si>
  <si>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</si>
  <si>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</si>
  <si>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</si>
  <si>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</si>
  <si>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</si>
  <si>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</si>
  <si>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</si>
  <si>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</si>
  <si>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</si>
  <si>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</si>
  <si>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</si>
  <si>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</si>
  <si>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</si>
  <si>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</si>
  <si>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</si>
  <si>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</si>
  <si>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</si>
  <si>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</si>
  <si>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</si>
  <si>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</si>
  <si>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</si>
  <si>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</si>
  <si>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</si>
  <si>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</si>
  <si>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</si>
  <si>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</si>
  <si>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</si>
  <si>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</si>
  <si>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</si>
  <si>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</si>
  <si>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</si>
  <si>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</si>
  <si>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</si>
  <si>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</si>
  <si>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</si>
  <si>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</si>
  <si>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</si>
  <si>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</si>
  <si>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</si>
  <si>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</si>
  <si>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</si>
  <si>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</si>
  <si>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</si>
  <si>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</si>
  <si>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</si>
  <si>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</si>
  <si>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</si>
  <si>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</si>
  <si>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</si>
  <si>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</si>
  <si>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</si>
  <si>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</si>
  <si>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</si>
  <si>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</si>
  <si>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</si>
  <si>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</si>
  <si>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</si>
  <si>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</si>
  <si>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</si>
  <si>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</si>
  <si>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</si>
  <si>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</si>
  <si>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</si>
  <si>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</si>
  <si>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</si>
  <si>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</si>
  <si>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</si>
  <si>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</si>
  <si>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</si>
  <si>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</si>
  <si>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</si>
  <si>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</si>
  <si>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</si>
  <si>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</si>
  <si>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</si>
  <si>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</si>
  <si>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</si>
  <si>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</si>
  <si>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</si>
  <si>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</si>
  <si>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</si>
  <si>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</si>
  <si>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</si>
  <si>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</si>
  <si>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</si>
  <si>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</si>
  <si>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</si>
  <si>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</si>
  <si>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</si>
  <si>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</si>
  <si>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</si>
  <si>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</si>
  <si>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</si>
  <si>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</si>
  <si>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</si>
  <si>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</si>
  <si>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</si>
  <si>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</si>
  <si>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</si>
  <si>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</si>
  <si>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</si>
  <si>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</si>
  <si>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</si>
  <si>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</si>
  <si>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</si>
  <si>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</si>
  <si>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</si>
  <si>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</si>
  <si>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</si>
  <si>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</si>
  <si>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</si>
  <si>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</si>
  <si>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</si>
  <si>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</si>
  <si>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</si>
  <si>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</si>
  <si>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</si>
  <si>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</si>
  <si>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</si>
  <si>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</si>
  <si>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</si>
  <si>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</si>
  <si>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</si>
  <si>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</si>
  <si>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</si>
  <si>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</si>
  <si>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</si>
  <si>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</si>
  <si>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</si>
  <si>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</si>
  <si>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</si>
  <si>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</si>
  <si>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</si>
  <si>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</si>
  <si>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</si>
  <si>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</si>
  <si>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</si>
  <si>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</si>
  <si>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</si>
  <si>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</si>
  <si>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</si>
  <si>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</si>
  <si>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</si>
  <si>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</si>
  <si>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</si>
  <si>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</si>
  <si>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</si>
  <si>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</si>
  <si>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</si>
  <si>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</si>
  <si>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</si>
  <si>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</si>
  <si>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</si>
  <si>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</si>
  <si>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</si>
  <si>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</si>
  <si>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</si>
  <si>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</si>
  <si>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</si>
  <si>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</si>
  <si>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</si>
  <si>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</si>
  <si>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</si>
  <si>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</si>
  <si>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</si>
  <si>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</si>
  <si>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</si>
  <si>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</si>
  <si>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</si>
  <si>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</si>
  <si>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</si>
  <si>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</si>
  <si>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</si>
  <si>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</si>
  <si>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</si>
  <si>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</si>
  <si>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</si>
  <si>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</si>
  <si>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</si>
  <si>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</si>
  <si>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</si>
  <si>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</si>
  <si>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</si>
  <si>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</si>
  <si>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</si>
  <si>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</si>
  <si>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</si>
  <si>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</si>
  <si>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</si>
  <si>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</si>
  <si>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</si>
  <si>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</si>
  <si>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</si>
  <si>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</si>
  <si>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</si>
  <si>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</si>
  <si>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</si>
  <si>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</si>
  <si>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</si>
  <si>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</si>
  <si>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</si>
  <si>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</si>
  <si>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</si>
  <si>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</si>
  <si>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</si>
  <si>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</si>
  <si>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</si>
  <si>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</si>
  <si>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</si>
  <si>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</si>
  <si>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</si>
  <si>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</si>
  <si>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</si>
  <si>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</si>
  <si>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</si>
  <si>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</si>
  <si>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</si>
  <si>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</si>
  <si>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</si>
  <si>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</si>
  <si>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</si>
  <si>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</si>
  <si>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</si>
  <si>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</si>
  <si>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</si>
  <si>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</si>
  <si>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</si>
  <si>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</si>
  <si>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</si>
  <si>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</si>
  <si>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</si>
  <si>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</si>
  <si>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</si>
  <si>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</si>
  <si>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</si>
  <si>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</si>
  <si>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</si>
  <si>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</si>
  <si>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</si>
  <si>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</si>
  <si>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</si>
  <si>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</si>
  <si>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</si>
  <si>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</si>
  <si>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</si>
  <si>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</si>
  <si>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</si>
  <si>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</si>
  <si>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</si>
  <si>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</si>
  <si>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</si>
  <si>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</si>
  <si>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</si>
  <si>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</si>
  <si>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</si>
  <si>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</si>
  <si>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</si>
  <si>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</si>
  <si>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</si>
  <si>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</si>
  <si>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</si>
  <si>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</si>
  <si>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</si>
  <si>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</si>
  <si>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</si>
  <si>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</si>
  <si>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</si>
  <si>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</si>
  <si>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</si>
  <si>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</si>
  <si>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</si>
  <si>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</si>
  <si>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</si>
  <si>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</si>
  <si>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</si>
  <si>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</si>
  <si>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</si>
  <si>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</si>
  <si>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</si>
  <si>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</si>
  <si>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</si>
  <si>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</si>
  <si>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</si>
  <si>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</si>
  <si>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</si>
  <si>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</si>
  <si>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</si>
  <si>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</si>
  <si>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</si>
  <si>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</si>
  <si>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</si>
  <si>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</si>
  <si>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</si>
  <si>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</si>
  <si>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</si>
  <si>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</si>
  <si>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</si>
  <si>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</si>
  <si>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</si>
  <si>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</si>
  <si>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</si>
  <si>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</si>
  <si>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</si>
  <si>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</si>
  <si>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</si>
  <si>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</si>
  <si>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</si>
  <si>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</si>
  <si>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</si>
  <si>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</si>
  <si>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</si>
  <si>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</si>
  <si>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</si>
  <si>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</si>
  <si>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</si>
  <si>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</si>
  <si>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</si>
  <si>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</si>
  <si>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</si>
  <si>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</si>
  <si>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</si>
  <si>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</si>
  <si>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</si>
  <si>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</si>
  <si>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</si>
  <si>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</si>
  <si>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</si>
  <si>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</si>
  <si>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</si>
  <si>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</si>
  <si>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</si>
  <si>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</si>
  <si>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</si>
  <si>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</si>
  <si>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</si>
  <si>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</si>
  <si>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</si>
  <si>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</si>
  <si>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</si>
  <si>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</si>
  <si>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</si>
  <si>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</si>
  <si>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</si>
  <si>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</si>
  <si>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</si>
  <si>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</si>
  <si>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</si>
  <si>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</si>
  <si>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</si>
  <si>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</si>
  <si>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</si>
  <si>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</si>
  <si>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</si>
  <si>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</si>
  <si>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</si>
  <si>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</si>
  <si>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</si>
  <si>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</si>
  <si>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</si>
  <si>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</si>
  <si>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</si>
  <si>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</si>
  <si>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</si>
  <si>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</si>
  <si>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</si>
  <si>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</si>
  <si>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</si>
  <si>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</si>
  <si>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</si>
  <si>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</si>
  <si>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</si>
  <si>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</si>
  <si>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</si>
  <si>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</si>
  <si>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</si>
  <si>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</si>
  <si>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</si>
  <si>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</si>
  <si>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</si>
  <si>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</si>
  <si>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</si>
  <si>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</si>
  <si>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</si>
  <si>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</si>
  <si>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</si>
  <si>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</si>
  <si>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</si>
  <si>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</si>
  <si>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</si>
  <si>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</si>
  <si>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</si>
  <si>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</si>
  <si>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</si>
  <si>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</si>
  <si>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</si>
  <si>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</si>
  <si>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</si>
  <si>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</si>
  <si>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</si>
  <si>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</si>
  <si>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</si>
  <si>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</si>
  <si>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</si>
  <si>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</si>
  <si>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</si>
  <si>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</si>
  <si>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</si>
  <si>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</si>
  <si>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</si>
  <si>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</si>
  <si>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</si>
  <si>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</si>
  <si>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</si>
  <si>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</si>
  <si>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</si>
  <si>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</si>
  <si>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</si>
  <si>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</si>
  <si>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</si>
  <si>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</si>
  <si>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</si>
  <si>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</si>
  <si>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</si>
  <si>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</si>
  <si>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</si>
  <si>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</si>
  <si>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</si>
  <si>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</si>
  <si>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</si>
  <si>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</si>
  <si>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</si>
  <si>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</si>
  <si>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</si>
  <si>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</si>
  <si>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</si>
  <si>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</si>
  <si>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</si>
  <si>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</si>
  <si>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</si>
  <si>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</si>
  <si>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</si>
  <si>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</si>
  <si>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</si>
  <si>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</si>
  <si>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</si>
  <si>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</si>
  <si>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</si>
  <si>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</si>
  <si>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</si>
  <si>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</si>
  <si>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</si>
  <si>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</si>
  <si>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</si>
  <si>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</si>
  <si>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</si>
  <si>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</si>
  <si>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</si>
  <si>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</si>
  <si>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</si>
  <si>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</si>
  <si>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</si>
  <si>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</si>
  <si>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</si>
  <si>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</si>
  <si>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</si>
  <si>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</si>
  <si>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</si>
  <si>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</si>
  <si>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</si>
  <si>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</si>
  <si>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</si>
  <si>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</si>
  <si>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</si>
  <si>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</si>
  <si>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</si>
  <si>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</si>
  <si>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</si>
  <si>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</si>
  <si>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</si>
  <si>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</si>
  <si>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</si>
  <si>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</si>
  <si>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</si>
  <si>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</si>
  <si>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</si>
  <si>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</si>
  <si>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</si>
  <si>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</si>
  <si>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</si>
  <si>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</si>
  <si>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</si>
  <si>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</si>
  <si>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</si>
  <si>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</si>
  <si>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</si>
  <si>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</si>
  <si>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</si>
  <si>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</si>
  <si>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</si>
  <si>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</si>
  <si>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</si>
  <si>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</si>
  <si>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</si>
  <si>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</si>
  <si>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</si>
  <si>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</si>
  <si>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</si>
  <si>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</si>
  <si>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</si>
  <si>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</si>
  <si>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</si>
  <si>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</si>
  <si>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</si>
  <si>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</si>
  <si>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</si>
  <si>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</si>
  <si>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</si>
  <si>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</si>
  <si>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</si>
  <si>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</si>
  <si>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</si>
  <si>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</si>
  <si>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</si>
  <si>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</si>
  <si>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</si>
  <si>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</si>
  <si>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</si>
  <si>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</si>
  <si>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</si>
  <si>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</si>
  <si>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</si>
  <si>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</si>
  <si>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</si>
  <si>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</si>
  <si>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</si>
  <si>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</si>
  <si>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</si>
  <si>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</si>
  <si>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</si>
  <si>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</si>
  <si>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</si>
  <si>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</si>
  <si>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</si>
  <si>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</si>
  <si>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</si>
  <si>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</si>
  <si>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</si>
  <si>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</si>
  <si>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</si>
  <si>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</si>
  <si>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</si>
  <si>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</si>
  <si>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</si>
  <si>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</si>
  <si>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</si>
  <si>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</si>
  <si>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</si>
  <si>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</si>
  <si>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</si>
  <si>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</si>
  <si>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</si>
  <si>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</si>
  <si>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</si>
  <si>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</si>
  <si>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</si>
  <si>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</si>
  <si>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</si>
  <si>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</si>
  <si>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</si>
  <si>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</si>
  <si>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</si>
  <si>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</si>
  <si>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</si>
  <si>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</si>
  <si>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</si>
  <si>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</si>
  <si>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</si>
  <si>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</si>
  <si>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</si>
  <si>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</si>
  <si>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</si>
  <si>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</si>
  <si>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</si>
  <si>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</si>
  <si>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</si>
  <si>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</si>
  <si>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</si>
  <si>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</si>
  <si>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</si>
  <si>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</si>
  <si>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</si>
  <si>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</si>
  <si>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</si>
  <si>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</si>
  <si>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</si>
  <si>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</si>
  <si>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</si>
  <si>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</si>
  <si>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</si>
  <si>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</si>
  <si>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</si>
  <si>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</si>
  <si>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</si>
  <si>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</si>
  <si>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</si>
  <si>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</si>
  <si>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</si>
  <si>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</si>
  <si>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</si>
  <si>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</si>
  <si>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</si>
  <si>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</si>
  <si>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</si>
  <si>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</si>
  <si>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</si>
  <si>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</si>
  <si>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</si>
  <si>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</si>
  <si>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</si>
  <si>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</si>
  <si>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</si>
  <si>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</si>
  <si>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</si>
  <si>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</si>
  <si>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</si>
  <si>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</si>
  <si>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</si>
  <si>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</si>
  <si>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</si>
  <si>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</si>
  <si>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</si>
  <si>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</si>
  <si>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</si>
  <si>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</si>
  <si>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</si>
  <si>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</si>
  <si>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</si>
  <si>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</si>
  <si>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</si>
  <si>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</si>
  <si>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</si>
  <si>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</si>
  <si>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</si>
  <si>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</si>
  <si>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</si>
  <si>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</si>
  <si>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</si>
  <si>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</si>
  <si>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</si>
  <si>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</si>
  <si>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</si>
  <si>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</si>
  <si>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</si>
  <si>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</si>
  <si>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</si>
  <si>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</si>
  <si>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</si>
  <si>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</si>
  <si>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</si>
  <si>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</si>
  <si>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</si>
  <si>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</si>
  <si>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</si>
  <si>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</si>
  <si>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</si>
  <si>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</si>
  <si>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</si>
  <si>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</si>
  <si>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</si>
  <si>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</si>
  <si>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</si>
  <si>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</si>
  <si>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</si>
  <si>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</si>
  <si>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</si>
  <si>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</si>
  <si>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</si>
  <si>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</si>
  <si>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</si>
  <si>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</si>
  <si>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</si>
  <si>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</si>
  <si>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</si>
  <si>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</si>
  <si>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</si>
  <si>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</si>
  <si>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</si>
  <si>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</si>
  <si>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</si>
  <si>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</si>
  <si>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</si>
  <si>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</si>
  <si>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</si>
  <si>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</si>
  <si>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</si>
  <si>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</si>
  <si>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</si>
  <si>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</si>
  <si>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</si>
  <si>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</si>
  <si>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</si>
  <si>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</si>
  <si>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</si>
  <si>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</si>
  <si>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</si>
  <si>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</si>
  <si>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</si>
  <si>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</si>
  <si>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</si>
  <si>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</si>
  <si>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</si>
  <si>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</si>
  <si>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</si>
  <si>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</si>
  <si>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</si>
  <si>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</si>
  <si>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</si>
  <si>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</si>
  <si>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</si>
  <si>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</si>
  <si>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</si>
  <si>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</si>
  <si>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</si>
  <si>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</si>
  <si>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</si>
  <si>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</si>
  <si>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</si>
  <si>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</si>
  <si>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</si>
  <si>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</si>
  <si>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</si>
  <si>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</si>
  <si>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</si>
  <si>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</si>
  <si>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</si>
  <si>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</si>
  <si>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</si>
  <si>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</si>
  <si>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</si>
  <si>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</si>
  <si>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</si>
  <si>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</si>
  <si>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</si>
  <si>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</si>
  <si>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</si>
  <si>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</si>
  <si>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</si>
  <si>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</si>
  <si>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</si>
  <si>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</si>
  <si>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</si>
  <si>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</si>
  <si>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</si>
  <si>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</si>
  <si>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</si>
  <si>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</si>
  <si>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</si>
  <si>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</si>
  <si>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</si>
  <si>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</si>
  <si>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</si>
  <si>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</si>
  <si>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</si>
  <si>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</si>
  <si>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</si>
  <si>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</si>
  <si>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</si>
  <si>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</si>
  <si>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</si>
  <si>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</si>
  <si>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</si>
  <si>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</si>
  <si>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</si>
  <si>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</si>
  <si>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</si>
  <si>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</si>
  <si>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</si>
  <si>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</si>
  <si>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</si>
  <si>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</si>
  <si>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</si>
  <si>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</si>
  <si>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</si>
  <si>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</si>
  <si>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</si>
  <si>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</si>
  <si>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</si>
  <si>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</si>
  <si>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</si>
  <si>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</si>
  <si>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</si>
  <si>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</si>
  <si>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</si>
  <si>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</si>
  <si>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</si>
  <si>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</si>
  <si>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</si>
  <si>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</si>
  <si>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</si>
  <si>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</si>
  <si>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</si>
  <si>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</si>
  <si>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</si>
  <si>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</si>
  <si>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</si>
  <si>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</si>
  <si>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</si>
  <si>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</si>
  <si>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</si>
  <si>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</si>
  <si>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</si>
  <si>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</si>
  <si>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</si>
  <si>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</si>
  <si>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</si>
  <si>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</si>
  <si>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</si>
  <si>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</si>
  <si>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</si>
  <si>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</si>
  <si>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</si>
  <si>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</si>
  <si>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</si>
  <si>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</si>
  <si>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</si>
  <si>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</si>
  <si>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</si>
  <si>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</si>
  <si>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</si>
  <si>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</si>
  <si>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</si>
  <si>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</si>
  <si>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</si>
  <si>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</si>
  <si>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</si>
  <si>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</si>
  <si>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</si>
  <si>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</si>
  <si>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</si>
  <si>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</si>
  <si>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</si>
  <si>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</si>
  <si>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</si>
  <si>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</si>
  <si>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</si>
  <si>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</si>
  <si>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</si>
  <si>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</si>
  <si>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</si>
  <si>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</si>
  <si>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</si>
  <si>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</si>
  <si>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</si>
  <si>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</si>
  <si>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</si>
  <si>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</si>
  <si>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</si>
  <si>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</si>
  <si>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</si>
  <si>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</si>
  <si>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</si>
  <si>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</si>
  <si>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</si>
  <si>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</si>
  <si>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</si>
  <si>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</si>
  <si>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</si>
  <si>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</si>
  <si>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</si>
  <si>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</si>
  <si>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</si>
  <si>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</si>
  <si>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</si>
  <si>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</si>
  <si>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</si>
  <si>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</si>
  <si>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</si>
  <si>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</si>
  <si>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</si>
  <si>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</si>
  <si>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</si>
  <si>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</si>
  <si>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</si>
  <si>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</si>
  <si>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</si>
  <si>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</si>
  <si>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</si>
  <si>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</si>
  <si>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</si>
  <si>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</si>
  <si>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</si>
  <si>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</si>
  <si>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</si>
  <si>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</si>
  <si>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</si>
  <si>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</si>
  <si>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</si>
  <si>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</si>
  <si>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</si>
  <si>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</si>
  <si>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</si>
  <si>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</si>
  <si>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</si>
  <si>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</si>
  <si>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</si>
  <si>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</si>
  <si>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</si>
  <si>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</si>
  <si>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</si>
  <si>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</si>
  <si>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</si>
  <si>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</si>
  <si>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</si>
  <si>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</si>
  <si>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</si>
  <si>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</si>
  <si>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</si>
  <si>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</si>
  <si>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</si>
  <si>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</si>
  <si>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</si>
  <si>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</si>
  <si>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</si>
  <si>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</si>
  <si>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</si>
  <si>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</si>
  <si>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</si>
  <si>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</si>
  <si>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</si>
  <si>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</si>
  <si>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</si>
  <si>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</si>
  <si>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</si>
  <si>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</si>
  <si>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</si>
  <si>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</si>
  <si>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</si>
  <si>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</si>
  <si>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</si>
  <si>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</si>
  <si>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</si>
  <si>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</si>
  <si>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</si>
  <si>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</si>
  <si>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</si>
  <si>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</si>
  <si>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</si>
  <si>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</si>
  <si>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</si>
  <si>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</si>
  <si>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</si>
  <si>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</si>
  <si>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</si>
  <si>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</si>
  <si>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</si>
  <si>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</si>
  <si>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</si>
  <si>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</si>
  <si>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</si>
  <si>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</si>
  <si>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</si>
  <si>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</si>
  <si>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</si>
  <si>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</si>
  <si>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</si>
  <si>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</si>
  <si>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</si>
  <si>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</si>
  <si>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</si>
  <si>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</si>
  <si>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</si>
  <si>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</si>
  <si>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</si>
  <si>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</si>
  <si>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</si>
  <si>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</si>
  <si>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</si>
  <si>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</si>
  <si>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</si>
  <si>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</si>
  <si>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</si>
  <si>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</si>
  <si>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</si>
  <si>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</si>
  <si>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</si>
  <si>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</si>
  <si>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</si>
  <si>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</si>
  <si>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</si>
  <si>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</si>
  <si>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</si>
  <si>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</si>
  <si>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</si>
  <si>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</si>
  <si>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</si>
  <si>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</si>
  <si>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</si>
  <si>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</si>
  <si>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</si>
  <si>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</si>
  <si>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</si>
  <si>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</si>
  <si>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</si>
  <si>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</si>
  <si>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</si>
  <si>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</si>
  <si>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</si>
  <si>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</si>
  <si>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</si>
  <si>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</si>
  <si>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</si>
  <si>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</si>
  <si>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</si>
  <si>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</si>
  <si>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</si>
  <si>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</si>
  <si>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</si>
  <si>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</si>
  <si>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</si>
  <si>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</si>
  <si>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</si>
  <si>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</si>
  <si>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</si>
  <si>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</si>
  <si>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</si>
  <si>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</si>
  <si>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</si>
  <si>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</si>
  <si>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</si>
  <si>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</si>
  <si>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</si>
  <si>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</si>
  <si>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</si>
  <si>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</si>
  <si>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</si>
  <si>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</si>
  <si>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</si>
  <si>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</si>
  <si>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</si>
  <si>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</si>
  <si>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</si>
  <si>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</si>
  <si>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</si>
  <si>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</si>
  <si>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</si>
  <si>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</si>
  <si>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</si>
  <si>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</si>
  <si>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</si>
  <si>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</si>
  <si>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</si>
  <si>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</si>
  <si>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</si>
  <si>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</si>
  <si>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</si>
  <si>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</si>
  <si>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</si>
  <si>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</si>
  <si>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</si>
  <si>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</si>
  <si>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</si>
  <si>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</si>
  <si>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</si>
  <si>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</si>
  <si>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</si>
  <si>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</si>
  <si>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</si>
  <si>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</si>
  <si>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</si>
  <si>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</si>
  <si>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</si>
  <si>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</si>
  <si>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</si>
  <si>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</si>
  <si>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</si>
  <si>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</si>
  <si>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</si>
  <si>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</si>
  <si>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</si>
  <si>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</si>
  <si>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</si>
  <si>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</si>
  <si>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</si>
  <si>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</si>
  <si>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</si>
  <si>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</si>
  <si>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</si>
  <si>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</si>
  <si>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</si>
  <si>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</si>
  <si>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</si>
  <si>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</si>
  <si>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</si>
  <si>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</si>
  <si>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</si>
  <si>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</si>
  <si>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</si>
  <si>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</si>
  <si>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</si>
  <si>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</si>
  <si>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</si>
  <si>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</si>
  <si>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</si>
  <si>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</si>
  <si>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</si>
  <si>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</si>
  <si>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</si>
  <si>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</si>
  <si>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</si>
  <si>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</si>
  <si>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</si>
  <si>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</si>
  <si>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</si>
  <si>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</si>
  <si>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</si>
  <si>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</si>
  <si>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</si>
  <si>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</si>
  <si>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</si>
  <si>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</si>
  <si>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</si>
  <si>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</si>
  <si>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</si>
  <si>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</si>
  <si>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</si>
  <si>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</si>
  <si>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</si>
  <si>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</si>
  <si>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</si>
  <si>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</si>
  <si>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</si>
  <si>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</si>
  <si>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</si>
  <si>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</si>
  <si>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</si>
  <si>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</si>
  <si>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</si>
  <si>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</si>
  <si>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</si>
  <si>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</si>
  <si>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</si>
  <si>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</si>
  <si>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</si>
  <si>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</si>
  <si>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</si>
  <si>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</si>
  <si>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</si>
  <si>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</si>
  <si>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</si>
  <si>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</si>
  <si>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</si>
  <si>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</si>
  <si>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</si>
  <si>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</si>
  <si>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</si>
  <si>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</si>
  <si>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</si>
  <si>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</si>
  <si>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</si>
  <si>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</si>
  <si>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</si>
  <si>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</si>
  <si>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</si>
  <si>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</si>
  <si>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</si>
  <si>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</si>
  <si>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</si>
  <si>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</si>
  <si>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</si>
  <si>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</si>
  <si>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</si>
  <si>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</si>
  <si>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</si>
  <si>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</si>
  <si>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</si>
  <si>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</si>
  <si>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</si>
  <si>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</si>
  <si>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</si>
  <si>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</si>
  <si>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</si>
  <si>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</si>
  <si>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</si>
  <si>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</si>
  <si>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</si>
  <si>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</si>
  <si>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</si>
  <si>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</si>
  <si>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</si>
  <si>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</si>
  <si>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</si>
  <si>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</si>
  <si>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</si>
  <si>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</si>
  <si>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</si>
  <si>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</si>
  <si>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</si>
  <si>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</si>
  <si>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</si>
  <si>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</si>
  <si>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</si>
  <si>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</si>
  <si>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</si>
  <si>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</si>
  <si>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</si>
  <si>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</si>
  <si>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</si>
  <si>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</si>
  <si>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</si>
  <si>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</si>
  <si>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</si>
  <si>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</si>
  <si>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</si>
  <si>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</si>
  <si>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</si>
  <si>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</si>
  <si>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</si>
  <si>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</si>
  <si>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</si>
  <si>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</si>
  <si>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</si>
  <si>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</si>
  <si>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</si>
  <si>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</si>
  <si>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</si>
  <si>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</si>
  <si>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</si>
  <si>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</si>
  <si>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</si>
  <si>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</si>
  <si>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</si>
  <si>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</si>
  <si>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</si>
  <si>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</si>
  <si>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</si>
  <si>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</si>
  <si>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</si>
  <si>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</si>
  <si>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</si>
  <si>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</si>
  <si>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</si>
  <si>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</si>
  <si>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</si>
  <si>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</si>
  <si>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</si>
  <si>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</si>
  <si>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</si>
  <si>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</si>
  <si>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</si>
  <si>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</si>
  <si>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</si>
  <si>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</si>
  <si>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</si>
  <si>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</si>
  <si>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</si>
  <si>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</si>
  <si>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</si>
  <si>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</si>
  <si>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</si>
  <si>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</si>
  <si>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</si>
  <si>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</si>
  <si>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</si>
  <si>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</si>
  <si>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</si>
  <si>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</si>
  <si>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</si>
  <si>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</si>
  <si>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</si>
  <si>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</si>
  <si>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</si>
  <si>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</si>
  <si>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</si>
  <si>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</si>
  <si>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</si>
  <si>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</si>
  <si>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</si>
  <si>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</si>
  <si>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</si>
  <si>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</si>
  <si>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</si>
  <si>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</si>
  <si>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</si>
  <si>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</si>
  <si>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</si>
  <si>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</si>
  <si>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</si>
  <si>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</si>
  <si>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</si>
  <si>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</si>
  <si>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</si>
  <si>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</si>
  <si>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</si>
  <si>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</si>
  <si>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</si>
  <si>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</si>
  <si>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</si>
  <si>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</si>
  <si>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</si>
  <si>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</si>
  <si>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</si>
  <si>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</si>
  <si>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</si>
  <si>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</si>
  <si>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</si>
  <si>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</si>
  <si>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</si>
  <si>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</si>
  <si>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</si>
  <si>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</si>
  <si>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</si>
  <si>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</si>
  <si>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</si>
  <si>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</si>
  <si>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</si>
  <si>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</si>
  <si>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</si>
  <si>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</si>
  <si>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</si>
  <si>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</si>
  <si>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</si>
  <si>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</si>
  <si>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</si>
  <si>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</si>
  <si>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</si>
  <si>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</si>
  <si>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</si>
  <si>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</si>
  <si>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</si>
  <si>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</si>
  <si>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</si>
  <si>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</si>
  <si>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</si>
  <si>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</si>
  <si>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</si>
  <si>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</si>
  <si>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</si>
  <si>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</si>
  <si>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</si>
  <si>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</si>
  <si>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</si>
  <si>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</si>
  <si>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</si>
  <si>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</si>
  <si>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</si>
  <si>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</si>
  <si>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</si>
  <si>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</si>
  <si>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</si>
  <si>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</si>
  <si>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</si>
  <si>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</si>
  <si>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</si>
  <si>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</si>
  <si>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</si>
  <si>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</si>
  <si>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</si>
  <si>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</si>
  <si>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</si>
  <si>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</si>
  <si>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</si>
  <si>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</si>
  <si>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</si>
  <si>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</si>
  <si>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</si>
  <si>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</si>
  <si>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</si>
  <si>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</si>
  <si>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</si>
  <si>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</si>
  <si>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</si>
  <si>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</si>
  <si>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</si>
  <si>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</si>
  <si>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</si>
  <si>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</si>
  <si>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</si>
  <si>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</si>
  <si>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</si>
  <si>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</si>
  <si>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</si>
  <si>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</si>
  <si>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</si>
  <si>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</si>
  <si>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</si>
  <si>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</si>
  <si>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</si>
  <si>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</si>
  <si>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</si>
  <si>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</si>
  <si>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</si>
  <si>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</si>
  <si>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</si>
  <si>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</si>
  <si>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</si>
  <si>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</si>
  <si>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</si>
  <si>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</si>
  <si>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</si>
  <si>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</si>
  <si>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</si>
  <si>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</si>
  <si>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</si>
  <si>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</si>
  <si>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</si>
  <si>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</si>
  <si>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</si>
  <si>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</si>
  <si>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</si>
  <si>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</si>
  <si>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</si>
  <si>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</si>
  <si>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</si>
  <si>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</si>
  <si>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</si>
  <si>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</si>
  <si>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</si>
  <si>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</si>
  <si>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</si>
  <si>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</si>
  <si>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</si>
  <si>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</si>
  <si>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</si>
  <si>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</si>
  <si>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</si>
  <si>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</si>
  <si>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</si>
  <si>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</si>
  <si>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</si>
  <si>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</si>
  <si>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</si>
  <si>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</si>
  <si>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</si>
  <si>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</si>
  <si>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</si>
  <si>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</si>
  <si>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</si>
  <si>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</si>
  <si>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</si>
  <si>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</si>
  <si>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</si>
  <si>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</si>
  <si>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</si>
  <si>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</si>
  <si>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</si>
  <si>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</si>
  <si>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</si>
  <si>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</si>
  <si>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</si>
  <si>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</si>
  <si>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</si>
  <si>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</si>
  <si>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</si>
  <si>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</si>
  <si>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</si>
  <si>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</si>
  <si>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</si>
  <si>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</si>
  <si>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</si>
  <si>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</si>
  <si>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</si>
  <si>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</si>
  <si>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</si>
  <si>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</si>
  <si>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</si>
  <si>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</si>
  <si>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</si>
  <si>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</si>
  <si>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</si>
  <si>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</si>
  <si>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</si>
  <si>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</si>
  <si>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</si>
  <si>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</si>
  <si>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</si>
  <si>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</si>
  <si>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</si>
  <si>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</si>
  <si>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</si>
  <si>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</si>
  <si>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</si>
  <si>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</si>
  <si>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</si>
  <si>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</si>
  <si>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</si>
  <si>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</si>
  <si>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</si>
  <si>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</si>
  <si>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</si>
  <si>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</si>
  <si>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</si>
  <si>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</si>
  <si>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</si>
  <si>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</si>
  <si>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</si>
  <si>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</si>
  <si>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</si>
  <si>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</si>
  <si>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</si>
  <si>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</si>
  <si>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</si>
  <si>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</si>
  <si>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</si>
  <si>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</si>
  <si>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</si>
  <si>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</si>
  <si>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</si>
  <si>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</si>
  <si>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</si>
  <si>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</si>
  <si>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</si>
  <si>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</si>
  <si>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</si>
  <si>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</si>
  <si>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</si>
  <si>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</si>
  <si>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</si>
  <si>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</si>
  <si>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</si>
  <si>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</si>
  <si>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</si>
  <si>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</si>
  <si>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</si>
  <si>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</si>
  <si>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</si>
  <si>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</si>
  <si>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</si>
  <si>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</si>
  <si>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</si>
  <si>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</si>
  <si>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</si>
  <si>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</si>
  <si>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</si>
  <si>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</si>
  <si>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</si>
  <si>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</si>
  <si>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</si>
  <si>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</si>
  <si>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</si>
  <si>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</si>
  <si>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</si>
  <si>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</si>
  <si>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</si>
  <si>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</si>
  <si>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</si>
  <si>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</si>
  <si>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</si>
  <si>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</si>
  <si>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</si>
  <si>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</si>
  <si>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</si>
  <si>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</si>
  <si>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</si>
  <si>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</si>
  <si>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</si>
  <si>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</si>
  <si>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</si>
  <si>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</si>
  <si>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</si>
  <si>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</si>
  <si>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</si>
  <si>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</si>
  <si>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</si>
  <si>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</si>
  <si>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</si>
  <si>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</si>
  <si>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</si>
  <si>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</si>
  <si>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</si>
  <si>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</si>
  <si>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</si>
  <si>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</si>
  <si>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</si>
  <si>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</si>
  <si>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</si>
  <si>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</si>
  <si>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</si>
  <si>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</si>
  <si>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</si>
  <si>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</si>
  <si>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</si>
  <si>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</si>
  <si>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</si>
  <si>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</si>
  <si>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</si>
  <si>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</si>
  <si>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</si>
  <si>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</si>
  <si>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</si>
  <si>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</si>
  <si>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</si>
  <si>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</si>
  <si>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</si>
  <si>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</si>
  <si>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</si>
  <si>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</si>
  <si>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</si>
  <si>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</si>
  <si>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</si>
  <si>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</si>
  <si>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</si>
  <si>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</si>
  <si>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</si>
  <si>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</si>
  <si>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</si>
  <si>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</si>
  <si>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</si>
  <si>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</si>
  <si>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</si>
  <si>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</si>
  <si>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</si>
  <si>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</si>
  <si>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</si>
  <si>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</si>
  <si>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</si>
  <si>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</si>
  <si>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</si>
  <si>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</si>
  <si>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</si>
  <si>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</si>
  <si>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</si>
  <si>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</si>
  <si>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</si>
  <si>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</si>
  <si>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</si>
  <si>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</si>
  <si>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</si>
  <si>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</si>
  <si>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</si>
  <si>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</si>
  <si>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</si>
  <si>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</si>
  <si>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</si>
  <si>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</si>
  <si>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</si>
  <si>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</si>
  <si>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</si>
  <si>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</si>
  <si>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</si>
  <si>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</si>
  <si>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</si>
  <si>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</si>
  <si>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</si>
  <si>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</si>
  <si>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</si>
  <si>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</si>
  <si>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</si>
  <si>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</si>
  <si>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</si>
  <si>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</si>
  <si>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</si>
  <si>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</si>
  <si>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</si>
  <si>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</si>
  <si>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</si>
  <si>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</si>
  <si>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</si>
  <si>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</si>
  <si>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</si>
  <si>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</si>
  <si>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</si>
  <si>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</si>
  <si>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</si>
  <si>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</si>
  <si>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</si>
  <si>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</si>
  <si>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</si>
  <si>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</si>
  <si>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</si>
  <si>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</si>
  <si>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</si>
  <si>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</si>
  <si>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</si>
  <si>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</si>
  <si>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</si>
  <si>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</si>
  <si>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</si>
  <si>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</si>
  <si>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</si>
  <si>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</si>
  <si>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</si>
  <si>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</si>
  <si>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</si>
  <si>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</si>
  <si>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</si>
  <si>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</si>
  <si>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</si>
  <si>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</si>
  <si>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</si>
  <si>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</si>
  <si>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</si>
  <si>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</si>
  <si>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</si>
  <si>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</si>
  <si>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</si>
  <si>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</si>
  <si>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</si>
  <si>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</si>
  <si>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</si>
  <si>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</si>
  <si>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</si>
  <si>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</si>
  <si>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</si>
  <si>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</si>
  <si>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</si>
  <si>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</si>
  <si>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</si>
  <si>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</si>
  <si>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</si>
  <si>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</si>
  <si>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</si>
  <si>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</si>
  <si>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</si>
  <si>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</si>
  <si>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</si>
  <si>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</si>
  <si>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</si>
  <si>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</si>
  <si>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</si>
  <si>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</si>
  <si>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</si>
  <si>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</si>
  <si>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</si>
  <si>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</si>
  <si>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</si>
  <si>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</si>
  <si>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</si>
  <si>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</si>
  <si>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</si>
  <si>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</si>
  <si>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</si>
  <si>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</si>
  <si>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</si>
  <si>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</si>
  <si>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</si>
  <si>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</si>
  <si>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</si>
  <si>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</si>
  <si>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</si>
  <si>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</si>
  <si>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</si>
  <si>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</si>
  <si>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</si>
  <si>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</si>
  <si>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</si>
  <si>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</si>
  <si>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</si>
  <si>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</si>
  <si>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</si>
  <si>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</si>
  <si>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</si>
  <si>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</si>
  <si>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</si>
  <si>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</si>
  <si>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</si>
  <si>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</si>
  <si>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</si>
  <si>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</si>
  <si>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</si>
  <si>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</si>
  <si>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</si>
  <si>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</si>
  <si>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</si>
  <si>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</si>
  <si>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</si>
  <si>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</si>
  <si>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</si>
  <si>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</si>
  <si>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</si>
  <si>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</si>
  <si>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</si>
  <si>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</si>
  <si>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</si>
  <si>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</si>
  <si>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</si>
  <si>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</si>
  <si>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</si>
  <si>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</si>
  <si>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</si>
  <si>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</si>
  <si>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</si>
  <si>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</si>
  <si>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</si>
  <si>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</si>
  <si>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</si>
  <si>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</si>
  <si>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</si>
  <si>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</si>
  <si>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</si>
  <si>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</si>
  <si>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</si>
  <si>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</si>
  <si>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</si>
  <si>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</si>
  <si>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</si>
  <si>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</si>
  <si>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</si>
  <si>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</si>
  <si>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</si>
  <si>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</si>
  <si>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</si>
  <si>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</si>
  <si>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</si>
  <si>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</si>
  <si>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</si>
  <si>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</si>
  <si>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</si>
  <si>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</si>
  <si>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</si>
  <si>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</si>
  <si>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</si>
  <si>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</si>
  <si>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</si>
  <si>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</si>
  <si>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</si>
  <si>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</si>
  <si>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</si>
  <si>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</si>
  <si>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</si>
  <si>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</si>
  <si>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</si>
  <si>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</si>
  <si>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</si>
  <si>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</si>
  <si>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</si>
  <si>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</si>
  <si>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</si>
  <si>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</si>
  <si>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</si>
  <si>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</si>
  <si>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</si>
  <si>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</si>
  <si>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</si>
  <si>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</si>
  <si>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</si>
  <si>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</si>
  <si>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</si>
  <si>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</si>
  <si>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</si>
  <si>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</si>
  <si>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</si>
  <si>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</si>
  <si>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</si>
  <si>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</si>
  <si>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</si>
  <si>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</si>
  <si>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</si>
  <si>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</si>
  <si>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</si>
  <si>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</si>
  <si>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</si>
  <si>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</si>
  <si>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</si>
  <si>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</si>
  <si>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</si>
  <si>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</si>
  <si>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</si>
  <si>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</si>
  <si>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</si>
  <si>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</si>
  <si>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</si>
  <si>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</si>
  <si>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</si>
  <si>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</si>
  <si>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</si>
  <si>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</si>
  <si>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</si>
  <si>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</si>
  <si>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</si>
  <si>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</si>
  <si>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</si>
  <si>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</si>
  <si>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</si>
  <si>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</si>
  <si>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</si>
  <si>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</si>
  <si>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</si>
  <si>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</si>
  <si>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</si>
  <si>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</si>
  <si>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</si>
  <si>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</si>
  <si>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</si>
  <si>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</si>
  <si>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</si>
  <si>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</si>
  <si>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</si>
  <si>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</si>
  <si>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</si>
  <si>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</si>
  <si>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</si>
  <si>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</si>
  <si>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</si>
  <si>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</si>
  <si>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</si>
  <si>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</si>
  <si>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</si>
  <si>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</si>
  <si>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</si>
  <si>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</si>
  <si>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</si>
  <si>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</si>
  <si>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</si>
  <si>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</si>
  <si>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</si>
  <si>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</si>
  <si>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</si>
  <si>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</si>
  <si>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</si>
  <si>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</si>
  <si>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</si>
  <si>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</si>
  <si>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</si>
  <si>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</si>
  <si>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</si>
  <si>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</si>
  <si>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</si>
  <si>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</si>
  <si>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</si>
  <si>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</si>
  <si>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</si>
  <si>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</si>
  <si>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</si>
  <si>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</si>
  <si>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</si>
  <si>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</si>
  <si>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</si>
  <si>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</si>
  <si>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</si>
  <si>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</si>
  <si>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</si>
  <si>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</si>
  <si>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</si>
  <si>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</si>
  <si>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</si>
  <si>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</si>
  <si>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</si>
  <si>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</si>
  <si>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</si>
  <si>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</si>
  <si>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</si>
  <si>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</si>
  <si>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</si>
  <si>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</si>
  <si>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</si>
  <si>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</si>
  <si>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</si>
  <si>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</si>
  <si>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</si>
  <si>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</si>
  <si>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</si>
  <si>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</si>
  <si>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</si>
  <si>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</si>
  <si>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</si>
  <si>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</si>
  <si>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</si>
  <si>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</si>
  <si>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</si>
  <si>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</si>
  <si>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</si>
  <si>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</si>
  <si>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</si>
  <si>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</si>
  <si>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</si>
  <si>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</si>
  <si>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</si>
  <si>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</si>
  <si>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</si>
  <si>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</si>
  <si>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</si>
  <si>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</si>
  <si>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</si>
  <si>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</si>
  <si>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</si>
  <si>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</si>
  <si>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</si>
  <si>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</si>
  <si>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</si>
  <si>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</si>
  <si>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</si>
  <si>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</si>
  <si>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</si>
  <si>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</si>
  <si>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</si>
  <si>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</si>
  <si>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</si>
  <si>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</si>
  <si>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</si>
  <si>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</si>
  <si>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</si>
  <si>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</si>
  <si>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</si>
  <si>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</si>
  <si>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</si>
  <si>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</si>
  <si>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</si>
  <si>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</si>
  <si>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</si>
  <si>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</si>
  <si>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</si>
  <si>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</si>
  <si>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</si>
  <si>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</si>
  <si>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</si>
  <si>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</si>
  <si>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</si>
  <si>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</si>
  <si>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</si>
  <si>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</si>
  <si>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</si>
  <si>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</si>
  <si>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</si>
  <si>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</si>
  <si>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</si>
  <si>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</si>
  <si>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</si>
  <si>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</si>
  <si>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</si>
  <si>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</si>
  <si>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</si>
  <si>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</si>
  <si>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</si>
  <si>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</si>
  <si>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</si>
  <si>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</si>
  <si>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</si>
  <si>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</si>
  <si>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</si>
  <si>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</si>
  <si>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</si>
  <si>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</si>
  <si>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</si>
  <si>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</si>
  <si>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</si>
  <si>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</si>
  <si>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</si>
  <si>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</si>
  <si>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</si>
  <si>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</si>
  <si>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</si>
  <si>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</si>
  <si>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</si>
  <si>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</si>
  <si>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</si>
  <si>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</si>
  <si>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</si>
  <si>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</si>
  <si>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</si>
  <si>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</si>
  <si>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</si>
  <si>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</si>
  <si>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</si>
  <si>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</si>
  <si>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</si>
  <si>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</si>
  <si>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</si>
  <si>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</si>
  <si>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</si>
  <si>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</si>
  <si>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</si>
  <si>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</si>
  <si>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</si>
  <si>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</si>
  <si>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</si>
  <si>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</si>
  <si>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</si>
  <si>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</si>
  <si>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</si>
  <si>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</si>
  <si>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</si>
  <si>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</si>
  <si>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</si>
  <si>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</si>
  <si>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</si>
  <si>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</si>
  <si>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</si>
  <si>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</si>
  <si>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</si>
  <si>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</si>
  <si>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</si>
  <si>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</si>
  <si>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</si>
  <si>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</si>
  <si>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</si>
  <si>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</si>
  <si>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</si>
  <si>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</si>
  <si>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</si>
  <si>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</si>
  <si>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</si>
  <si>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</si>
  <si>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</si>
  <si>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</si>
  <si>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</si>
  <si>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</si>
  <si>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</si>
  <si>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</si>
  <si>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</si>
  <si>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</si>
  <si>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</si>
  <si>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</si>
  <si>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</si>
  <si>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</si>
  <si>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</si>
  <si>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</si>
  <si>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</si>
  <si>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</si>
  <si>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</si>
  <si>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</si>
  <si>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</si>
  <si>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</si>
  <si>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</si>
  <si>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</si>
  <si>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</si>
  <si>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</si>
  <si>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</si>
  <si>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</si>
  <si>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</si>
  <si>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</si>
  <si>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</si>
  <si>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</si>
  <si>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</si>
  <si>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</si>
  <si>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</si>
  <si>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</si>
  <si>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</si>
  <si>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</si>
  <si>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</si>
  <si>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</si>
  <si>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</si>
  <si>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</si>
  <si>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</si>
  <si>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</si>
  <si>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</si>
  <si>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</si>
  <si>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</si>
  <si>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</si>
  <si>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</si>
  <si>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</si>
  <si>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</si>
  <si>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</si>
  <si>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</si>
  <si>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</si>
  <si>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</si>
  <si>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</si>
  <si>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</si>
  <si>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</si>
  <si>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</si>
  <si>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</si>
  <si>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</si>
  <si>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</si>
  <si>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</si>
  <si>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</si>
  <si>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</si>
  <si>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</si>
  <si>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</si>
  <si>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</si>
  <si>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</si>
  <si>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</si>
  <si>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</si>
  <si>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</si>
  <si>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</si>
  <si>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</si>
  <si>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</si>
  <si>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</si>
  <si>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</si>
  <si>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</si>
  <si>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</si>
  <si>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</si>
  <si>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</si>
  <si>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</si>
  <si>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</si>
  <si>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</si>
  <si>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</si>
  <si>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</si>
  <si>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</si>
  <si>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</si>
  <si>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</si>
  <si>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</si>
  <si>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</si>
  <si>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</si>
  <si>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</si>
  <si>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</si>
  <si>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</si>
  <si>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</si>
  <si>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</si>
  <si>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</si>
  <si>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</si>
  <si>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</si>
  <si>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</si>
  <si>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</si>
  <si>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</si>
  <si>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</si>
  <si>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</si>
  <si>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</si>
  <si>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</si>
  <si>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</si>
  <si>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</si>
  <si>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</si>
  <si>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</si>
  <si>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</si>
  <si>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</si>
  <si>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</si>
  <si>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</si>
  <si>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</si>
  <si>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</si>
  <si>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</si>
  <si>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</si>
  <si>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</si>
  <si>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</si>
  <si>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</si>
  <si>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</si>
  <si>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</si>
  <si>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</si>
  <si>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</si>
  <si>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</si>
  <si>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</si>
  <si>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</si>
  <si>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</si>
  <si>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</si>
  <si>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</si>
  <si>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</si>
  <si>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</si>
  <si>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</si>
  <si>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</si>
  <si>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</si>
  <si>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</si>
  <si>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</si>
  <si>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</si>
  <si>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</si>
  <si>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</si>
  <si>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</si>
  <si>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</si>
  <si>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</si>
  <si>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</si>
  <si>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</si>
  <si>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</si>
  <si>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</si>
  <si>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</si>
  <si>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</si>
  <si>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</si>
  <si>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</si>
  <si>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</si>
  <si>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</si>
  <si>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</si>
  <si>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</si>
  <si>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</si>
  <si>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</si>
  <si>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</si>
  <si>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</si>
  <si>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</si>
  <si>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</si>
  <si>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</si>
  <si>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</si>
  <si>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</si>
  <si>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</si>
  <si>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</si>
  <si>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</si>
  <si>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</si>
  <si>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</si>
  <si>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</si>
  <si>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</si>
  <si>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</si>
  <si>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</si>
  <si>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</si>
  <si>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</si>
  <si>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</si>
  <si>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</si>
  <si>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</si>
  <si>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</si>
  <si>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</si>
  <si>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</si>
  <si>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</si>
  <si>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</si>
  <si>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</si>
  <si>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</si>
  <si>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</si>
  <si>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</si>
  <si>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</si>
  <si>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</si>
  <si>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</si>
  <si>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</si>
  <si>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</si>
  <si>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</si>
  <si>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</si>
  <si>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</si>
  <si>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</si>
  <si>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</si>
  <si>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</si>
  <si>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</si>
  <si>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</si>
  <si>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</si>
  <si>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</si>
  <si>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</si>
  <si>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</si>
  <si>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</si>
  <si>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</si>
  <si>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</si>
  <si>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</si>
  <si>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</si>
  <si>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</si>
  <si>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</si>
  <si>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</si>
  <si>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</si>
  <si>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</si>
  <si>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</si>
  <si>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</si>
  <si>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</si>
  <si>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</si>
  <si>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</si>
  <si>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</si>
  <si>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</si>
  <si>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</si>
  <si>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</si>
  <si>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</si>
  <si>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</si>
  <si>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</si>
  <si>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</si>
  <si>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</si>
  <si>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</si>
  <si>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</si>
  <si>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</si>
  <si>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</si>
  <si>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</si>
  <si>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</si>
  <si>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</si>
  <si>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</si>
  <si>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</si>
  <si>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</si>
  <si>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</si>
  <si>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</si>
  <si>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</si>
  <si>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</si>
  <si>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</si>
  <si>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</si>
  <si>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</si>
  <si>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</si>
  <si>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</si>
  <si>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</si>
  <si>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</si>
  <si>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</si>
  <si>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</si>
  <si>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</si>
  <si>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</si>
  <si>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</si>
  <si>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</si>
  <si>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</si>
  <si>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</si>
  <si>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</si>
  <si>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</si>
  <si>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</si>
  <si>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</si>
  <si>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</si>
  <si>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</si>
  <si>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</si>
  <si>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</si>
  <si>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</si>
  <si>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</si>
  <si>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</si>
  <si>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</si>
  <si>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</si>
  <si>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</si>
  <si>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</si>
  <si>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</si>
  <si>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</si>
  <si>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</si>
  <si>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</si>
  <si>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</si>
  <si>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</si>
  <si>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</si>
  <si>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</si>
  <si>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</si>
  <si>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</si>
  <si>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</si>
  <si>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</si>
  <si>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</si>
  <si>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</si>
  <si>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</si>
  <si>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</si>
  <si>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</si>
  <si>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</si>
  <si>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</si>
  <si>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</si>
  <si>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</si>
  <si>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</si>
  <si>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</si>
  <si>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</si>
  <si>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</si>
  <si>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</si>
  <si>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</si>
  <si>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</si>
  <si>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</si>
  <si>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</si>
  <si>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</si>
  <si>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</si>
  <si>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</si>
  <si>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</si>
  <si>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</si>
  <si>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</si>
  <si>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</si>
  <si>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</si>
  <si>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</si>
  <si>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</si>
  <si>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</si>
  <si>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</si>
  <si>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</si>
  <si>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</si>
  <si>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</si>
  <si>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</si>
  <si>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</si>
  <si>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</si>
  <si>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</si>
  <si>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</si>
  <si>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</si>
  <si>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</si>
  <si>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</si>
  <si>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</si>
  <si>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</si>
  <si>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</si>
  <si>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</si>
  <si>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</si>
  <si>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</si>
  <si>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</si>
  <si>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</si>
  <si>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</si>
  <si>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</si>
  <si>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</si>
  <si>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</si>
  <si>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</si>
  <si>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</si>
  <si>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</si>
  <si>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</si>
  <si>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</si>
  <si>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</si>
  <si>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</si>
  <si>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</si>
  <si>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</si>
  <si>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</si>
  <si>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</si>
  <si>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</si>
  <si>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</si>
  <si>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</si>
  <si>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</si>
  <si>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</si>
  <si>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</si>
  <si>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</si>
  <si>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</si>
  <si>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</si>
  <si>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</si>
  <si>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</si>
  <si>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</si>
  <si>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</si>
  <si>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</si>
  <si>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</si>
  <si>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</si>
  <si>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</si>
  <si>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</si>
  <si>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</si>
  <si>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</si>
  <si>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</si>
  <si>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</si>
  <si>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</si>
  <si>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</si>
  <si>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</si>
  <si>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</si>
  <si>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</si>
  <si>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</si>
  <si>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</si>
  <si>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</si>
  <si>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</si>
  <si>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</si>
  <si>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</si>
  <si>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</si>
  <si>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</si>
  <si>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</si>
  <si>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</si>
  <si>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</si>
  <si>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</si>
  <si>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</si>
  <si>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</si>
  <si>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</si>
  <si>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</si>
  <si>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</si>
  <si>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</si>
  <si>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</si>
  <si>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</si>
  <si>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</si>
  <si>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</si>
  <si>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</si>
  <si>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</si>
  <si>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</si>
  <si>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</si>
  <si>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</si>
  <si>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</si>
  <si>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</si>
  <si>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</si>
  <si>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</si>
  <si>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</si>
  <si>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</si>
  <si>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</si>
  <si>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</si>
  <si>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</si>
  <si>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</si>
  <si>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</si>
  <si>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</si>
  <si>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</si>
  <si>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</si>
  <si>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</si>
  <si>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</si>
  <si>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</si>
  <si>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</si>
  <si>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</si>
  <si>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</si>
  <si>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</si>
  <si>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</si>
  <si>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</si>
  <si>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</si>
  <si>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</si>
  <si>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</si>
  <si>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</si>
  <si>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</si>
  <si>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</si>
  <si>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</si>
  <si>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</si>
  <si>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</si>
  <si>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</si>
  <si>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</si>
  <si>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</si>
  <si>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</si>
  <si>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</si>
  <si>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</si>
  <si>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</si>
  <si>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</si>
  <si>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</si>
  <si>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</si>
  <si>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</si>
  <si>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</si>
  <si>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</si>
  <si>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</si>
  <si>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</si>
  <si>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</si>
  <si>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</si>
  <si>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</si>
  <si>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</si>
  <si>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</si>
  <si>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</si>
  <si>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</si>
  <si>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</si>
  <si>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</si>
  <si>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</si>
  <si>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</si>
  <si>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</si>
  <si>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</si>
  <si>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</si>
  <si>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</si>
  <si>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</si>
  <si>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</si>
  <si>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</si>
  <si>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</si>
  <si>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</si>
  <si>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</si>
  <si>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</si>
  <si>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</si>
  <si>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</si>
  <si>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</si>
  <si>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</si>
  <si>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</si>
  <si>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</si>
  <si>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</si>
  <si>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</si>
  <si>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</si>
  <si>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</si>
  <si>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</si>
  <si>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</si>
  <si>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</si>
  <si>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</si>
  <si>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</si>
  <si>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</si>
  <si>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</si>
  <si>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</si>
  <si>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</si>
  <si>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</si>
  <si>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</si>
  <si>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</si>
  <si>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</si>
  <si>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</si>
  <si>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</si>
  <si>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</si>
  <si>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</si>
  <si>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</si>
  <si>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</si>
  <si>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</si>
  <si>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</si>
  <si>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</si>
  <si>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</si>
  <si>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</si>
  <si>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</si>
  <si>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</si>
  <si>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</si>
  <si>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</si>
  <si>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</si>
  <si>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</si>
  <si>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</si>
  <si>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</si>
  <si>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</si>
  <si>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</si>
  <si>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</si>
  <si>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</si>
  <si>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</si>
  <si>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</si>
  <si>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</si>
  <si>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</si>
  <si>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</si>
  <si>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</si>
  <si>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</si>
  <si>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</si>
  <si>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</si>
  <si>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</si>
  <si>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</si>
  <si>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</si>
  <si>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</si>
  <si>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</si>
  <si>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</si>
  <si>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</si>
  <si>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</si>
  <si>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</si>
  <si>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</si>
  <si>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</si>
  <si>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</si>
  <si>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</si>
  <si>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</si>
  <si>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</si>
  <si>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</si>
  <si>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</si>
  <si>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</si>
  <si>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</si>
  <si>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</si>
  <si>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</si>
  <si>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</si>
  <si>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</si>
  <si>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</si>
  <si>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</si>
  <si>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</si>
  <si>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</si>
  <si>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</si>
  <si>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</si>
  <si>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</si>
  <si>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</si>
  <si>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</si>
  <si>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</si>
  <si>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</si>
  <si>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</si>
  <si>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</si>
  <si>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</si>
  <si>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</si>
  <si>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</si>
  <si>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</si>
  <si>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</si>
  <si>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</si>
  <si>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</si>
  <si>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</si>
  <si>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</si>
  <si>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</si>
  <si>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</si>
  <si>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</si>
  <si>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</si>
  <si>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</si>
  <si>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</si>
  <si>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</si>
  <si>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</si>
  <si>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</si>
  <si>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</si>
  <si>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</si>
  <si>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</si>
  <si>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</si>
  <si>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</si>
  <si>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</si>
  <si>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</si>
  <si>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</si>
  <si>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</si>
  <si>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</si>
  <si>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</si>
  <si>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</si>
  <si>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</si>
  <si>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</si>
  <si>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</si>
  <si>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</si>
  <si>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</si>
  <si>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</si>
  <si>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</si>
  <si>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</si>
  <si>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</si>
  <si>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</si>
  <si>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</si>
  <si>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</si>
  <si>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</si>
  <si>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</si>
  <si>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</si>
  <si>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</si>
  <si>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</si>
  <si>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</si>
  <si>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</si>
  <si>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</si>
  <si>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</si>
  <si>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</si>
  <si>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</si>
  <si>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</si>
  <si>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</si>
  <si>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</si>
  <si>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</si>
  <si>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</si>
  <si>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</si>
  <si>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</si>
  <si>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</si>
  <si>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</si>
  <si>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</si>
  <si>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</si>
  <si>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</si>
  <si>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</si>
  <si>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</si>
  <si>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</si>
  <si>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</si>
  <si>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</si>
  <si>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</si>
  <si>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</si>
  <si>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</si>
  <si>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</si>
  <si>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</si>
  <si>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</si>
  <si>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</si>
  <si>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</si>
  <si>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</si>
  <si>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</si>
  <si>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</si>
  <si>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</si>
  <si>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</si>
  <si>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</si>
  <si>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</si>
  <si>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</si>
  <si>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</si>
  <si>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</si>
  <si>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</si>
  <si>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</si>
  <si>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</si>
  <si>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</si>
  <si>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</si>
  <si>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</si>
  <si>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</si>
  <si>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</si>
  <si>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</si>
  <si>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</si>
  <si>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</si>
  <si>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</si>
  <si>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</si>
  <si>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</si>
  <si>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</si>
  <si>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</si>
  <si>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</si>
  <si>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</si>
  <si>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</si>
  <si>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</si>
  <si>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</si>
  <si>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</si>
  <si>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</si>
  <si>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</si>
  <si>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</si>
  <si>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</si>
  <si>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</si>
  <si>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</si>
  <si>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</si>
  <si>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</si>
  <si>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</si>
  <si>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</si>
  <si>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</si>
  <si>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</si>
  <si>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</si>
  <si>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</si>
  <si>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</si>
  <si>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</si>
  <si>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</si>
  <si>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</si>
  <si>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</si>
  <si>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</si>
  <si>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</si>
  <si>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</si>
  <si>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</si>
  <si>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</si>
  <si>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</si>
  <si>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</si>
  <si>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</si>
  <si>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</si>
  <si>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</si>
  <si>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</si>
  <si>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</si>
  <si>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</si>
  <si>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</si>
  <si>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</si>
  <si>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</si>
  <si>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</si>
  <si>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</si>
  <si>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</si>
  <si>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</si>
  <si>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</si>
  <si>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</si>
  <si>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</si>
  <si>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</si>
  <si>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</si>
  <si>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</si>
  <si>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</si>
  <si>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</si>
  <si>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</si>
  <si>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</si>
  <si>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</si>
  <si>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</si>
  <si>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</si>
  <si>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</si>
  <si>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</si>
  <si>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</si>
  <si>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</si>
  <si>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</si>
  <si>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</si>
  <si>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</si>
  <si>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</si>
  <si>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</si>
  <si>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</si>
  <si>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</si>
  <si>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</si>
  <si>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</si>
  <si>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</si>
  <si>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</si>
  <si>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</si>
  <si>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</si>
  <si>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</si>
  <si>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</si>
  <si>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</si>
  <si>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</si>
  <si>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</si>
  <si>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</si>
  <si>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</si>
  <si>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</si>
  <si>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</si>
  <si>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</si>
  <si>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</si>
  <si>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</si>
  <si>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</si>
  <si>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</si>
  <si>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</si>
  <si>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</si>
  <si>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</si>
  <si>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</si>
  <si>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</si>
  <si>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</si>
  <si>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</si>
  <si>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</si>
  <si>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</si>
  <si>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</si>
  <si>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</si>
  <si>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</si>
  <si>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</si>
  <si>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</si>
  <si>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</si>
  <si>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</si>
  <si>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</si>
  <si>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</si>
  <si>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</si>
  <si>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</si>
  <si>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</si>
  <si>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</si>
  <si>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</si>
  <si>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</si>
  <si>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</si>
  <si>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</si>
  <si>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</si>
  <si>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</si>
  <si>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</si>
  <si>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</si>
  <si>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</si>
  <si>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</si>
  <si>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</si>
  <si>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</si>
  <si>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</si>
  <si>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</si>
  <si>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</si>
  <si>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</si>
  <si>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</si>
  <si>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</si>
  <si>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</si>
  <si>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</si>
  <si>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</si>
  <si>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</si>
  <si>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</si>
  <si>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</si>
  <si>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</si>
  <si>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</si>
  <si>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</si>
  <si>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</si>
  <si>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</si>
  <si>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</si>
  <si>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</si>
  <si>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</si>
  <si>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</si>
  <si>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</si>
  <si>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</si>
  <si>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</si>
  <si>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</si>
  <si>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</si>
  <si>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</si>
  <si>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</si>
  <si>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</si>
  <si>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</si>
  <si>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</si>
  <si>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</si>
  <si>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</si>
  <si>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</si>
  <si>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</si>
  <si>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</si>
  <si>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</si>
  <si>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</si>
  <si>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</si>
  <si>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</si>
  <si>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</si>
  <si>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</si>
  <si>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</si>
  <si>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</si>
  <si>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</si>
  <si>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</si>
  <si>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</si>
  <si>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</si>
  <si>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</si>
  <si>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</si>
  <si>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</si>
  <si>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</si>
  <si>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</si>
  <si>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</si>
  <si>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</si>
  <si>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</si>
  <si>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</si>
  <si>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</si>
  <si>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</si>
  <si>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</si>
  <si>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</si>
  <si>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</si>
  <si>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</si>
  <si>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</si>
  <si>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</si>
  <si>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</si>
  <si>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</si>
  <si>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</si>
  <si>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</si>
  <si>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</si>
  <si>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</si>
  <si>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</si>
  <si>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</si>
  <si>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</si>
  <si>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</si>
  <si>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</si>
  <si>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</si>
  <si>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</si>
  <si>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</si>
  <si>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</si>
  <si>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</si>
  <si>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</si>
  <si>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</si>
  <si>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</si>
  <si>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</si>
  <si>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</si>
  <si>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</si>
  <si>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</si>
  <si>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</si>
  <si>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</si>
  <si>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</si>
  <si>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</si>
  <si>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</si>
  <si>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</si>
  <si>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</si>
  <si>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</si>
  <si>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</si>
  <si>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</si>
  <si>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</si>
  <si>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</si>
  <si>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</si>
  <si>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</si>
  <si>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</si>
  <si>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</si>
  <si>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</si>
  <si>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</si>
  <si>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</si>
  <si>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</si>
  <si>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</si>
  <si>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</si>
  <si>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</si>
  <si>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</si>
  <si>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</si>
  <si>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</si>
  <si>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</si>
  <si>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</si>
  <si>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</si>
  <si>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</si>
  <si>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</si>
  <si>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</si>
  <si>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</si>
  <si>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</si>
  <si>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</si>
  <si>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</si>
  <si>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</si>
  <si>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</si>
  <si>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</si>
  <si>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</si>
  <si>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</si>
  <si>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</si>
  <si>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</si>
  <si>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</si>
  <si>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</si>
  <si>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</si>
  <si>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</si>
  <si>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</si>
  <si>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</si>
  <si>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</si>
  <si>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</si>
  <si>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</si>
  <si>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</si>
  <si>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</si>
  <si>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</si>
  <si>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</si>
  <si>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</si>
  <si>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</si>
  <si>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</si>
  <si>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</si>
  <si>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</si>
  <si>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</si>
  <si>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</si>
  <si>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</si>
  <si>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</si>
  <si>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</si>
  <si>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</si>
  <si>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</si>
  <si>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</si>
  <si>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</si>
  <si>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</si>
  <si>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</si>
  <si>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</si>
  <si>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</si>
  <si>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</si>
  <si>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</si>
  <si>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</si>
  <si>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</si>
  <si>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</si>
  <si>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</si>
  <si>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</si>
  <si>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</si>
  <si>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</si>
  <si>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</si>
  <si>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</si>
  <si>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</si>
  <si>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</si>
  <si>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</si>
  <si>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</si>
  <si>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</si>
  <si>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</si>
  <si>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</si>
  <si>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</si>
  <si>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</si>
  <si>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</si>
  <si>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</si>
  <si>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</si>
  <si>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</si>
  <si>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</si>
  <si>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</si>
  <si>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</si>
  <si>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</si>
  <si>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</si>
  <si>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</si>
  <si>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</si>
  <si>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</si>
  <si>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</si>
  <si>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</si>
  <si>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</si>
  <si>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</si>
  <si>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</si>
  <si>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</si>
  <si>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</si>
  <si>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</si>
  <si>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</si>
  <si>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</si>
  <si>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</si>
  <si>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</si>
  <si>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</si>
  <si>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</si>
  <si>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</si>
  <si>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</si>
  <si>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</si>
  <si>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</si>
  <si>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</si>
  <si>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</si>
  <si>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</si>
  <si>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</si>
  <si>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</si>
  <si>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</si>
  <si>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</si>
  <si>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</si>
  <si>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</si>
  <si>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</si>
  <si>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</si>
  <si>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</si>
  <si>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</si>
  <si>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</si>
  <si>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</si>
  <si>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</si>
  <si>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</si>
  <si>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</si>
  <si>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</si>
  <si>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</si>
  <si>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</si>
  <si>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</si>
  <si>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</si>
  <si>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</si>
  <si>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</si>
  <si>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</si>
  <si>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</si>
  <si>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</si>
  <si>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</si>
  <si>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</si>
  <si>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</si>
  <si>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</si>
  <si>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</si>
  <si>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</si>
  <si>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</si>
  <si>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</si>
  <si>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</si>
  <si>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</si>
  <si>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</si>
  <si>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</si>
  <si>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</si>
  <si>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</si>
  <si>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</si>
  <si>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</si>
  <si>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</si>
  <si>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</si>
  <si>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</si>
  <si>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</si>
  <si>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</si>
  <si>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</si>
  <si>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</si>
  <si>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</si>
  <si>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</si>
  <si>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</si>
  <si>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</si>
  <si>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</si>
  <si>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</si>
  <si>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</si>
  <si>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</si>
  <si>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</si>
  <si>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</si>
  <si>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</si>
  <si>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</si>
  <si>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</si>
  <si>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</si>
  <si>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</si>
  <si>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</si>
  <si>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</si>
  <si>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</si>
  <si>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</si>
  <si>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</si>
  <si>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</si>
  <si>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</si>
  <si>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</si>
  <si>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</si>
  <si>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</si>
  <si>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</si>
  <si>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</si>
  <si>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</si>
  <si>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</si>
  <si>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</si>
  <si>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</si>
  <si>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</si>
  <si>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</si>
  <si>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</si>
  <si>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</si>
  <si>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</si>
  <si>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</si>
  <si>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</si>
  <si>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</si>
  <si>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</si>
  <si>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</si>
  <si>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</si>
  <si>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</si>
  <si>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</si>
  <si>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</si>
  <si>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</si>
  <si>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</si>
  <si>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</si>
  <si>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</si>
  <si>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</si>
  <si>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</si>
  <si>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</si>
  <si>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</si>
  <si>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</si>
  <si>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</si>
  <si>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</si>
  <si>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</si>
  <si>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</si>
  <si>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</si>
  <si>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</si>
  <si>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</si>
  <si>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</si>
  <si>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</si>
  <si>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</si>
  <si>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</si>
  <si>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</si>
  <si>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</si>
  <si>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</si>
  <si>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</si>
  <si>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</si>
  <si>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</si>
  <si>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</si>
  <si>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</si>
  <si>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</si>
  <si>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</si>
  <si>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</si>
  <si>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</si>
  <si>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</si>
  <si>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</si>
  <si>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</si>
  <si>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</si>
  <si>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</si>
  <si>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</si>
  <si>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</si>
  <si>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</si>
  <si>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</si>
  <si>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</si>
  <si>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</si>
  <si>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</si>
  <si>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</si>
  <si>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</si>
  <si>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</si>
  <si>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</si>
  <si>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</si>
  <si>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</si>
  <si>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</si>
  <si>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</si>
  <si>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</si>
  <si>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</si>
  <si>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</si>
  <si>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</si>
  <si>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</si>
  <si>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</si>
  <si>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</si>
  <si>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</si>
  <si>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</si>
  <si>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</si>
  <si>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</si>
  <si>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</si>
  <si>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</si>
  <si>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</si>
  <si>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</si>
  <si>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</si>
  <si>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</si>
  <si>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</si>
  <si>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</si>
  <si>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</si>
  <si>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</si>
  <si>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</si>
  <si>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</si>
  <si>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</si>
  <si>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</si>
  <si>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</si>
  <si>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</si>
  <si>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</si>
  <si>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</si>
  <si>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</si>
  <si>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</si>
  <si>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</si>
  <si>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</si>
  <si>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</si>
  <si>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</si>
  <si>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</si>
  <si>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</si>
  <si>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</si>
  <si>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</si>
  <si>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</si>
  <si>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</si>
  <si>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</si>
  <si>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</si>
  <si>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</si>
  <si>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</si>
  <si>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</si>
  <si>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</si>
  <si>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</si>
  <si>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</si>
  <si>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</si>
  <si>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</si>
  <si>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</si>
  <si>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</si>
  <si>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</si>
  <si>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</si>
  <si>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</si>
  <si>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</si>
  <si>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</si>
  <si>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</si>
  <si>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</si>
  <si>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</si>
  <si>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</si>
  <si>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</si>
  <si>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</si>
  <si>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</si>
  <si>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</si>
  <si>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</si>
  <si>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</si>
  <si>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</si>
  <si>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</si>
  <si>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</si>
  <si>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</si>
  <si>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</si>
  <si>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</si>
  <si>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</si>
  <si>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</si>
  <si>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</si>
  <si>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</si>
  <si>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</si>
  <si>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</si>
  <si>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</si>
  <si>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</si>
  <si>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</si>
  <si>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</si>
  <si>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</si>
  <si>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</si>
  <si>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</si>
  <si>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</si>
  <si>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</si>
  <si>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</si>
  <si>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</si>
  <si>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</si>
  <si>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</si>
  <si>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</si>
  <si>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</si>
  <si>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</si>
  <si>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</si>
  <si>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</si>
  <si>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</si>
  <si>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</si>
  <si>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</si>
  <si>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</si>
  <si>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</si>
  <si>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</si>
  <si>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</si>
  <si>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</si>
  <si>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</si>
  <si>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</si>
  <si>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</si>
  <si>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</si>
  <si>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</si>
  <si>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</si>
  <si>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</si>
  <si>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</si>
  <si>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</si>
  <si>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</si>
  <si>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</si>
  <si>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</si>
  <si>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</si>
  <si>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</si>
  <si>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</si>
  <si>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</si>
  <si>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</si>
  <si>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</si>
  <si>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</si>
  <si>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</si>
  <si>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</si>
  <si>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</si>
  <si>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</si>
  <si>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</si>
  <si>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</si>
  <si>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</si>
  <si>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</si>
  <si>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</si>
  <si>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</si>
  <si>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</si>
  <si>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</si>
  <si>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</si>
  <si>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</si>
  <si>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</si>
  <si>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</si>
  <si>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</si>
  <si>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</si>
  <si>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</si>
  <si>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</si>
  <si>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</si>
  <si>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</si>
  <si>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</si>
  <si>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</si>
  <si>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</si>
  <si>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</si>
  <si>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</si>
  <si>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</si>
  <si>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</si>
  <si>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</si>
  <si>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</si>
  <si>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</si>
  <si>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</si>
  <si>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</si>
  <si>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</si>
  <si>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</si>
  <si>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</si>
  <si>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</si>
  <si>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</si>
  <si>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</si>
  <si>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</si>
  <si>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</si>
  <si>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</si>
  <si>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</si>
  <si>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</si>
  <si>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</si>
  <si>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</si>
  <si>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</si>
  <si>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</si>
  <si>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</si>
  <si>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</si>
  <si>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</si>
  <si>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</si>
  <si>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</si>
  <si>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</si>
  <si>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</si>
  <si>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</si>
  <si>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</si>
  <si>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</si>
  <si>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</si>
  <si>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</si>
  <si>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</si>
  <si>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</si>
  <si>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</si>
  <si>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</si>
  <si>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</si>
  <si>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</si>
  <si>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</si>
  <si>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</si>
  <si>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</si>
  <si>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</si>
  <si>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</si>
  <si>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</si>
  <si>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</si>
  <si>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</si>
  <si>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</si>
  <si>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</si>
  <si>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</si>
  <si>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</si>
  <si>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</si>
  <si>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</si>
  <si>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</si>
  <si>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</si>
  <si>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</si>
  <si>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</si>
  <si>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</si>
  <si>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</si>
  <si>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</si>
  <si>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</si>
  <si>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</si>
  <si>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</si>
  <si>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</si>
  <si>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</si>
  <si>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</si>
  <si>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</si>
  <si>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</si>
  <si>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</si>
  <si>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</si>
  <si>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</si>
  <si>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</si>
  <si>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</si>
  <si>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</si>
  <si>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</si>
  <si>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</si>
  <si>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</si>
  <si>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</si>
  <si>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</si>
  <si>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</si>
  <si>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</si>
  <si>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</si>
  <si>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</si>
  <si>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</si>
  <si>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</si>
  <si>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</si>
  <si>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</si>
  <si>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</si>
  <si>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</si>
  <si>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</si>
  <si>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</si>
  <si>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</si>
  <si>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</si>
  <si>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</si>
  <si>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</si>
  <si>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</si>
  <si>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</si>
  <si>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</si>
  <si>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</si>
  <si>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</si>
  <si>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</si>
  <si>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</si>
  <si>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</si>
  <si>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</si>
  <si>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</si>
  <si>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</si>
  <si>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</si>
  <si>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</si>
  <si>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</si>
  <si>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</si>
  <si>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</si>
  <si>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</si>
  <si>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</si>
  <si>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</si>
  <si>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</si>
  <si>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</si>
  <si>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</si>
  <si>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</si>
  <si>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</si>
  <si>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</si>
  <si>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</si>
  <si>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</si>
  <si>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</si>
  <si>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</si>
  <si>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</si>
  <si>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</si>
  <si>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</si>
  <si>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</si>
  <si>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</si>
  <si>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</si>
  <si>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</si>
  <si>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</si>
  <si>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</si>
  <si>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</si>
  <si>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</si>
  <si>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</si>
  <si>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</si>
  <si>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</si>
  <si>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</si>
  <si>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</si>
  <si>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</si>
  <si>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</si>
  <si>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</si>
  <si>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</si>
  <si>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</si>
  <si>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</si>
  <si>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</si>
  <si>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</si>
  <si>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</si>
  <si>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</si>
  <si>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</si>
  <si>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</si>
  <si>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</si>
  <si>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</si>
  <si>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</si>
  <si>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</si>
  <si>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</si>
  <si>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</si>
  <si>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</si>
  <si>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</si>
  <si>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</si>
  <si>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</si>
  <si>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</si>
  <si>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</si>
  <si>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</si>
  <si>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</si>
  <si>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</si>
  <si>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</si>
  <si>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</si>
  <si>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</si>
  <si>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</si>
  <si>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</si>
  <si>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</si>
  <si>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</si>
  <si>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</si>
  <si>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</si>
  <si>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</si>
  <si>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</si>
  <si>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</si>
  <si>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</si>
  <si>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</si>
  <si>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</si>
  <si>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</si>
  <si>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</si>
  <si>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</si>
  <si>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</si>
  <si>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</si>
  <si>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</si>
  <si>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</si>
  <si>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</si>
  <si>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</si>
  <si>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</si>
  <si>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</si>
  <si>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</si>
  <si>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</si>
  <si>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</si>
  <si>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</si>
  <si>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</si>
  <si>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</si>
  <si>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</si>
  <si>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</si>
  <si>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</si>
  <si>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</si>
  <si>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</si>
  <si>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</si>
  <si>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</si>
  <si>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</si>
  <si>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</si>
  <si>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</si>
  <si>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</si>
  <si>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</si>
  <si>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</si>
  <si>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</si>
  <si>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</si>
  <si>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</si>
  <si>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</si>
  <si>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</si>
  <si>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</si>
  <si>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</si>
  <si>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</si>
  <si>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</si>
  <si>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</si>
  <si>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</si>
  <si>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</si>
  <si>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</si>
  <si>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</si>
  <si>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</si>
  <si>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</si>
  <si>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</si>
  <si>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</si>
  <si>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</si>
  <si>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</si>
  <si>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</si>
  <si>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</si>
  <si>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</si>
  <si>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</si>
  <si>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</si>
  <si>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</si>
  <si>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</si>
  <si>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</si>
  <si>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</si>
  <si>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</si>
  <si>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</si>
  <si>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</si>
  <si>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</si>
  <si>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</si>
  <si>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</si>
  <si>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</si>
  <si>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</si>
  <si>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</si>
  <si>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</si>
  <si>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</si>
  <si>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</si>
  <si>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</si>
  <si>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</si>
  <si>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</si>
  <si>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</si>
  <si>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</si>
  <si>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</si>
  <si>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</si>
  <si>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</si>
  <si>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</si>
  <si>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</si>
  <si>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</si>
  <si>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</si>
  <si>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</si>
  <si>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</si>
  <si>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</si>
  <si>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</si>
  <si>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</si>
  <si>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</si>
  <si>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</si>
  <si>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</si>
  <si>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</si>
  <si>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</si>
  <si>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</si>
  <si>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</si>
  <si>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</si>
  <si>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</si>
  <si>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</si>
  <si>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</si>
  <si>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</si>
  <si>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</si>
  <si>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</si>
  <si>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</si>
  <si>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</si>
  <si>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</si>
  <si>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</si>
  <si>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</si>
  <si>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</si>
  <si>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</si>
  <si>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</si>
  <si>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</si>
  <si>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</si>
  <si>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</si>
  <si>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</si>
  <si>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</si>
  <si>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</si>
  <si>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</si>
  <si>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</si>
  <si>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</si>
  <si>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</si>
  <si>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</si>
  <si>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</si>
  <si>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</si>
  <si>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</si>
  <si>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</si>
  <si>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</si>
  <si>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</si>
  <si>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</si>
  <si>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</si>
  <si>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</si>
  <si>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</si>
  <si>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</si>
  <si>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</si>
  <si>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</si>
  <si>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</si>
  <si>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</si>
  <si>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</si>
  <si>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</si>
  <si>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</si>
  <si>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</si>
  <si>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</si>
  <si>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</si>
  <si>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</si>
  <si>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</si>
  <si>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</si>
  <si>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</si>
  <si>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</si>
  <si>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</si>
  <si>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</si>
  <si>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</si>
  <si>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</si>
  <si>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</si>
  <si>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</si>
  <si>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</si>
  <si>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</si>
  <si>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</si>
  <si>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</si>
  <si>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</si>
  <si>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</si>
  <si>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</si>
  <si>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</si>
  <si>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</si>
  <si>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</si>
  <si>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</si>
  <si>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</si>
  <si>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</si>
  <si>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</si>
  <si>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</si>
  <si>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</si>
  <si>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</si>
  <si>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</si>
  <si>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</si>
  <si>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</si>
  <si>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</si>
  <si>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</si>
  <si>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</si>
  <si>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</si>
  <si>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</si>
  <si>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</si>
  <si>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</si>
  <si>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</si>
  <si>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</si>
  <si>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</si>
  <si>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</si>
  <si>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</si>
  <si>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</si>
  <si>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</si>
  <si>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</si>
  <si>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</si>
  <si>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</si>
  <si>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</si>
  <si>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</si>
  <si>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</si>
  <si>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</si>
  <si>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</si>
  <si>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</si>
  <si>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</si>
  <si>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</si>
  <si>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</si>
  <si>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</si>
  <si>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</si>
  <si>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</si>
  <si>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</si>
  <si>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</si>
  <si>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</si>
  <si>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</si>
  <si>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</si>
  <si>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</si>
  <si>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</si>
  <si>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</si>
  <si>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</si>
  <si>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</si>
  <si>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</si>
  <si>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</si>
  <si>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</si>
  <si>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</si>
  <si>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</si>
  <si>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</si>
  <si>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</si>
  <si>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</si>
  <si>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</si>
  <si>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</si>
  <si>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</si>
  <si>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</si>
  <si>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</si>
  <si>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</si>
  <si>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</si>
  <si>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</si>
  <si>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</si>
  <si>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</si>
  <si>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</si>
  <si>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</si>
  <si>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</si>
  <si>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</si>
  <si>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</si>
  <si>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</si>
  <si>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</si>
  <si>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</si>
  <si>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</si>
  <si>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</si>
  <si>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</si>
  <si>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</si>
  <si>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</si>
  <si>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</si>
  <si>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</si>
  <si>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</si>
  <si>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</si>
  <si>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</si>
  <si>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</si>
  <si>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</si>
  <si>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</si>
  <si>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</si>
  <si>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</si>
  <si>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</si>
  <si>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</si>
  <si>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</si>
  <si>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</si>
  <si>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</si>
  <si>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</si>
  <si>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</si>
  <si>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</si>
  <si>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</si>
  <si>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</si>
  <si>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</si>
  <si>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</si>
  <si>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</si>
  <si>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</si>
  <si>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</si>
  <si>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</si>
  <si>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</si>
  <si>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</si>
  <si>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</si>
  <si>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</si>
  <si>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</si>
  <si>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</si>
  <si>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</si>
  <si>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</si>
  <si>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</si>
  <si>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</si>
  <si>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</si>
  <si>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</si>
  <si>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</si>
  <si>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</si>
  <si>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</si>
  <si>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</si>
  <si>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</si>
  <si>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</si>
  <si>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</si>
  <si>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</si>
  <si>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</si>
  <si>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</si>
  <si>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</si>
  <si>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</si>
  <si>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</si>
  <si>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</si>
  <si>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</si>
  <si>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</si>
  <si>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</si>
  <si>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</si>
  <si>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</si>
  <si>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</si>
  <si>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</si>
  <si>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</si>
  <si>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</si>
  <si>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</si>
  <si>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</si>
  <si>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</si>
  <si>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</si>
  <si>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</si>
  <si>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</si>
  <si>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</si>
  <si>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</si>
  <si>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</si>
  <si>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</si>
  <si>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</si>
  <si>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</si>
  <si>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</si>
  <si>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</si>
  <si>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</si>
  <si>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</si>
  <si>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</si>
  <si>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</si>
  <si>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</si>
  <si>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</si>
  <si>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</si>
  <si>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</si>
  <si>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</si>
  <si>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</si>
  <si>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</si>
  <si>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</si>
  <si>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</si>
  <si>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</si>
  <si>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</si>
  <si>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</si>
  <si>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</si>
  <si>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</si>
  <si>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</si>
  <si>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</si>
  <si>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</si>
  <si>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</si>
  <si>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</si>
  <si>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</si>
  <si>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</si>
  <si>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</si>
  <si>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</si>
  <si>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</si>
  <si>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</si>
  <si>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</si>
  <si>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</si>
  <si>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</si>
  <si>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</si>
  <si>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</si>
  <si>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</si>
  <si>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</si>
  <si>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</si>
  <si>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</si>
  <si>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</si>
  <si>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</si>
  <si>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</si>
  <si>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</si>
  <si>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</si>
  <si>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</si>
  <si>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</si>
  <si>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</si>
  <si>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</si>
  <si>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</si>
  <si>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</si>
  <si>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</si>
  <si>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</si>
  <si>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</si>
  <si>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</si>
  <si>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</si>
  <si>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</si>
  <si>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</si>
  <si>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</si>
  <si>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</si>
  <si>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</si>
  <si>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</si>
  <si>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</si>
  <si>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</si>
  <si>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</si>
  <si>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</si>
  <si>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</si>
  <si>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</si>
  <si>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</si>
  <si>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</si>
  <si>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</si>
  <si>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</si>
  <si>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</si>
  <si>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</si>
  <si>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</si>
  <si>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</si>
  <si>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</si>
  <si>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</si>
  <si>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</si>
  <si>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</si>
  <si>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</si>
  <si>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</si>
  <si>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</si>
  <si>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</si>
  <si>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</si>
  <si>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</si>
  <si>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</si>
  <si>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</si>
  <si>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</si>
  <si>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</si>
  <si>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</si>
  <si>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</si>
  <si>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</si>
  <si>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</si>
  <si>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</si>
  <si>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</si>
  <si>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</si>
  <si>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</si>
  <si>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</si>
  <si>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</si>
  <si>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</si>
  <si>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</si>
  <si>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</si>
  <si>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</si>
  <si>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</si>
  <si>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</si>
  <si>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</si>
  <si>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</si>
  <si>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</si>
  <si>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</si>
  <si>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</si>
  <si>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</si>
  <si>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</si>
  <si>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</si>
  <si>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</si>
  <si>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</si>
  <si>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</si>
  <si>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</si>
  <si>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</si>
  <si>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</si>
  <si>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</si>
  <si>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</si>
  <si>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</si>
  <si>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</si>
  <si>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</si>
  <si>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</si>
  <si>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</si>
  <si>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</si>
  <si>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</si>
  <si>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</si>
  <si>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</si>
  <si>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</si>
  <si>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</si>
  <si>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</si>
  <si>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</si>
  <si>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</si>
  <si>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</si>
  <si>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</si>
  <si>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</si>
  <si>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</si>
  <si>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</si>
  <si>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</si>
  <si>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</si>
  <si>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</si>
  <si>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</si>
  <si>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</si>
  <si>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</si>
  <si>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</si>
  <si>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</si>
  <si>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</si>
  <si>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</si>
  <si>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</si>
  <si>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</si>
  <si>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</si>
  <si>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</si>
  <si>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</si>
  <si>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</si>
  <si>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</si>
  <si>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</si>
  <si>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</si>
  <si>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</si>
  <si>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</si>
  <si>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</si>
  <si>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</si>
  <si>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</si>
  <si>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</si>
  <si>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</si>
  <si>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</si>
  <si>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</si>
  <si>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</si>
  <si>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</si>
  <si>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</si>
  <si>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</si>
  <si>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</si>
  <si>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</si>
  <si>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</si>
  <si>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</si>
  <si>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</si>
  <si>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</si>
  <si>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</si>
  <si>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</si>
  <si>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</si>
  <si>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</si>
  <si>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</si>
  <si>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</si>
  <si>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</si>
  <si>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</si>
  <si>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</si>
  <si>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</si>
  <si>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</si>
  <si>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</si>
  <si>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</si>
  <si>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</si>
  <si>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</si>
  <si>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</si>
  <si>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</si>
  <si>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</si>
  <si>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</si>
  <si>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</si>
  <si>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</si>
  <si>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</si>
  <si>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</si>
  <si>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</si>
  <si>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</si>
  <si>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</si>
  <si>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</si>
  <si>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</si>
  <si>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</si>
  <si>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</si>
  <si>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</si>
  <si>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</si>
  <si>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</si>
  <si>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</si>
  <si>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</si>
  <si>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</si>
  <si>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</si>
  <si>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</si>
  <si>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</si>
  <si>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</si>
  <si>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</si>
  <si>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</si>
  <si>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</si>
  <si>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</si>
  <si>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</si>
  <si>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</si>
  <si>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</si>
  <si>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</si>
  <si>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</si>
  <si>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</si>
  <si>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</si>
  <si>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</si>
  <si>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</si>
  <si>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</si>
  <si>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</si>
  <si>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</si>
  <si>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</si>
  <si>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</si>
  <si>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</si>
  <si>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</si>
  <si>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</si>
  <si>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</si>
  <si>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</si>
  <si>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</si>
  <si>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</si>
  <si>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</si>
  <si>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</si>
  <si>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</si>
  <si>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</si>
  <si>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</si>
  <si>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</si>
  <si>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</si>
  <si>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</si>
  <si>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</si>
  <si>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</si>
  <si>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</si>
  <si>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</si>
  <si>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</si>
  <si>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</si>
  <si>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</si>
  <si>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</si>
  <si>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</si>
  <si>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</si>
  <si>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</si>
  <si>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</si>
  <si>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</si>
  <si>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</si>
  <si>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</si>
  <si>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</si>
  <si>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</si>
  <si>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</si>
  <si>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</si>
  <si>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</si>
  <si>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</si>
  <si>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</si>
  <si>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</si>
  <si>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</si>
  <si>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</si>
  <si>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</si>
  <si>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</si>
  <si>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</si>
  <si>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</si>
  <si>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</si>
  <si>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</si>
  <si>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</si>
  <si>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</si>
  <si>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</si>
  <si>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</si>
  <si>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</si>
  <si>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</si>
  <si>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</si>
  <si>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</si>
  <si>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</si>
  <si>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</si>
  <si>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</si>
  <si>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</si>
  <si>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</si>
  <si>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</si>
  <si>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</si>
  <si>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</si>
  <si>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</si>
  <si>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</si>
  <si>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</si>
  <si>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</si>
  <si>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</si>
  <si>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</si>
  <si>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</si>
  <si>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</si>
  <si>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</si>
  <si>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</si>
  <si>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</si>
  <si>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</si>
  <si>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</si>
  <si>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</si>
  <si>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</si>
  <si>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</si>
  <si>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</si>
  <si>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</si>
  <si>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</si>
  <si>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</si>
  <si>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</si>
  <si>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</si>
  <si>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</si>
  <si>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</si>
  <si>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</si>
  <si>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</si>
  <si>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</si>
  <si>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</si>
  <si>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</si>
  <si>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</si>
  <si>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</si>
  <si>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</si>
  <si>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</si>
  <si>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</si>
  <si>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</si>
  <si>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</si>
  <si>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</si>
  <si>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</si>
  <si>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</si>
  <si>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</si>
  <si>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</si>
  <si>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</si>
  <si>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</si>
  <si>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</si>
  <si>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</si>
  <si>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</si>
  <si>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</si>
  <si>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</si>
  <si>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</si>
  <si>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</si>
  <si>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</si>
  <si>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</si>
  <si>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</si>
  <si>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</si>
  <si>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</si>
  <si>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</si>
  <si>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</si>
  <si>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</si>
  <si>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</si>
  <si>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</si>
  <si>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</si>
  <si>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</si>
  <si>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</si>
  <si>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</si>
  <si>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</si>
  <si>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</si>
  <si>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</si>
  <si>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</si>
  <si>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</si>
  <si>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</si>
  <si>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</si>
  <si>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</si>
  <si>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</si>
  <si>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</si>
  <si>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</si>
  <si>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</si>
  <si>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</si>
  <si>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</si>
  <si>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</si>
  <si>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</si>
  <si>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</si>
  <si>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</si>
  <si>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</si>
  <si>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</si>
  <si>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</si>
  <si>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</si>
  <si>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</si>
  <si>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</si>
  <si>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</si>
  <si>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</si>
  <si>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</si>
  <si>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</si>
  <si>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</si>
  <si>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</si>
  <si>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</si>
  <si>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</si>
  <si>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</si>
  <si>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</si>
  <si>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</si>
  <si>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</si>
  <si>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</si>
  <si>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</si>
  <si>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</si>
  <si>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</si>
  <si>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</si>
  <si>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</si>
  <si>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</si>
  <si>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</si>
  <si>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</si>
  <si>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</si>
  <si>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</si>
  <si>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</si>
  <si>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</si>
  <si>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</si>
  <si>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</si>
  <si>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</si>
  <si>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</si>
  <si>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</si>
  <si>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</si>
  <si>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</si>
  <si>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</si>
  <si>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</si>
  <si>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</si>
  <si>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</si>
  <si>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</si>
  <si>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</si>
  <si>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</si>
  <si>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</si>
  <si>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</si>
  <si>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</si>
  <si>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</si>
  <si>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</si>
  <si>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</si>
  <si>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</si>
  <si>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</si>
  <si>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</si>
  <si>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</si>
  <si>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</si>
  <si>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</si>
  <si>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</si>
  <si>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</si>
  <si>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</si>
  <si>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</si>
  <si>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</si>
  <si>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</si>
  <si>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</si>
  <si>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</si>
  <si>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</si>
  <si>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</si>
  <si>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</si>
  <si>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</si>
  <si>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</si>
  <si>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</si>
  <si>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</si>
  <si>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</si>
  <si>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</si>
  <si>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</si>
  <si>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</si>
  <si>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</si>
  <si>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</si>
  <si>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</si>
  <si>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</si>
  <si>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</si>
  <si>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</si>
  <si>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</si>
  <si>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</si>
  <si>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</si>
  <si>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</si>
  <si>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</si>
  <si>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</si>
  <si>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</si>
  <si>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</si>
  <si>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</si>
  <si>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</si>
  <si>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</si>
  <si>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</si>
  <si>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</si>
  <si>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</si>
  <si>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</si>
  <si>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</si>
  <si>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</si>
  <si>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</si>
  <si>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</si>
  <si>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</si>
  <si>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</si>
  <si>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</si>
  <si>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</si>
  <si>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</si>
  <si>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</si>
  <si>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</si>
  <si>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</si>
  <si>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</si>
  <si>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</si>
  <si>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</si>
  <si>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</si>
  <si>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</si>
  <si>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</si>
  <si>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</si>
  <si>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</si>
  <si>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</si>
  <si>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</si>
  <si>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</si>
  <si>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</si>
  <si>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</si>
  <si>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</si>
  <si>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</si>
  <si>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</si>
  <si>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</si>
  <si>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</si>
  <si>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</si>
  <si>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</si>
  <si>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</si>
  <si>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</si>
  <si>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</si>
  <si>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</si>
  <si>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</si>
  <si>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</si>
  <si>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</si>
  <si>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</si>
  <si>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</si>
  <si>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</si>
  <si>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</si>
  <si>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</si>
  <si>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</si>
  <si>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</si>
  <si>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</si>
  <si>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</si>
  <si>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</si>
  <si>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</si>
  <si>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</si>
  <si>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</si>
  <si>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</si>
  <si>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</si>
  <si>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</si>
  <si>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</si>
  <si>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</si>
  <si>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</si>
  <si>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</si>
  <si>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</si>
  <si>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</si>
  <si>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</si>
  <si>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</si>
  <si>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</si>
  <si>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</si>
  <si>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</si>
  <si>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</si>
  <si>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</si>
  <si>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</si>
  <si>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</si>
  <si>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</si>
  <si>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</si>
  <si>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</si>
  <si>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</si>
  <si>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</si>
  <si>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</si>
  <si>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</si>
  <si>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</si>
  <si>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</si>
  <si>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</si>
  <si>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</si>
  <si>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</si>
  <si>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</si>
  <si>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</si>
  <si>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</si>
  <si>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</si>
  <si>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</si>
  <si>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</si>
  <si>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</si>
  <si>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</si>
  <si>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</si>
  <si>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</si>
  <si>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</si>
  <si>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</si>
  <si>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</si>
  <si>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</si>
  <si>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</si>
  <si>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</si>
  <si>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</si>
  <si>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</si>
  <si>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</si>
  <si>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</si>
  <si>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</si>
  <si>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</si>
  <si>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</si>
  <si>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</si>
  <si>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</si>
  <si>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</si>
  <si>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</si>
  <si>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</si>
  <si>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</si>
  <si>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</si>
  <si>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</si>
  <si>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</si>
  <si>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</si>
  <si>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</si>
  <si>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</si>
  <si>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</si>
  <si>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</si>
  <si>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</si>
  <si>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</si>
  <si>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</si>
  <si>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</si>
  <si>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</si>
  <si>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</si>
  <si>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</si>
  <si>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</si>
  <si>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</si>
  <si>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</si>
  <si>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</si>
  <si>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</si>
  <si>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</si>
  <si>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</si>
  <si>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</si>
  <si>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</si>
  <si>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</si>
  <si>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</si>
  <si>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</si>
  <si>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</si>
  <si>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</si>
  <si>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</si>
  <si>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</si>
  <si>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</si>
  <si>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</si>
  <si>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</si>
  <si>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</si>
  <si>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</si>
  <si>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</si>
  <si>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</si>
  <si>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</si>
  <si>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</si>
  <si>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</si>
  <si>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</si>
  <si>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</si>
  <si>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</si>
  <si>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</si>
  <si>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</si>
  <si>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</si>
  <si>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</si>
  <si>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</si>
  <si>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</si>
  <si>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</si>
  <si>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</si>
  <si>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</si>
  <si>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</si>
  <si>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</si>
  <si>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</si>
  <si>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</si>
  <si>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</si>
  <si>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</si>
  <si>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</si>
  <si>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</si>
  <si>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</si>
  <si>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</si>
  <si>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</si>
  <si>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</si>
  <si>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</si>
  <si>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</si>
  <si>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</si>
  <si>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</si>
  <si>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</si>
  <si>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</si>
  <si>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</si>
  <si>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</si>
  <si>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</si>
  <si>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</si>
  <si>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</si>
  <si>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</si>
  <si>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</si>
  <si>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</si>
  <si>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</si>
  <si>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</si>
  <si>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</si>
  <si>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</si>
  <si>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</si>
  <si>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</si>
  <si>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</si>
  <si>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</si>
  <si>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</si>
  <si>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</si>
  <si>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</si>
  <si>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</si>
  <si>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</si>
  <si>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</si>
  <si>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</si>
  <si>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</si>
  <si>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</si>
  <si>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</si>
  <si>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</si>
  <si>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</si>
  <si>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</si>
  <si>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</si>
  <si>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</si>
  <si>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</si>
  <si>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</si>
  <si>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</si>
  <si>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</si>
  <si>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</si>
  <si>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</si>
  <si>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</si>
  <si>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</si>
  <si>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</si>
  <si>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</si>
  <si>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</si>
  <si>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</si>
  <si>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</si>
  <si>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</si>
  <si>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</si>
  <si>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</si>
  <si>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</si>
  <si>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</si>
  <si>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</si>
  <si>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</si>
  <si>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</si>
  <si>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</si>
  <si>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</si>
  <si>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</si>
  <si>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</si>
  <si>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</si>
  <si>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</si>
  <si>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</si>
  <si>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</si>
  <si>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</si>
  <si>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</si>
  <si>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</si>
  <si>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</si>
  <si>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</si>
  <si>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</si>
  <si>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</si>
  <si>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</si>
  <si>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</si>
  <si>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</si>
  <si>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</si>
  <si>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</si>
  <si>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</si>
  <si>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</si>
  <si>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</si>
  <si>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</si>
  <si>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</si>
  <si>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</si>
  <si>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</si>
  <si>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</si>
  <si>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</si>
  <si>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</si>
  <si>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</si>
  <si>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</si>
  <si>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</si>
  <si>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</si>
  <si>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</si>
  <si>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</si>
  <si>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</si>
  <si>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</si>
  <si>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</si>
  <si>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</si>
  <si>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</si>
  <si>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</si>
  <si>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</si>
  <si>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</si>
  <si>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</si>
  <si>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</si>
  <si>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</si>
  <si>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</si>
  <si>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</si>
  <si>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</si>
  <si>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</si>
  <si>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</si>
  <si>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</si>
  <si>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</si>
  <si>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</si>
  <si>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</si>
  <si>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</si>
  <si>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</si>
  <si>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</si>
  <si>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</si>
  <si>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</si>
  <si>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</si>
  <si>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</si>
  <si>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</si>
  <si>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</si>
  <si>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</si>
  <si>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</si>
  <si>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</si>
  <si>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</si>
  <si>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</si>
  <si>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</si>
  <si>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</si>
  <si>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</si>
  <si>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</si>
  <si>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</si>
  <si>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</si>
  <si>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</si>
  <si>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</si>
  <si>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</si>
  <si>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</si>
  <si>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</si>
  <si>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</si>
  <si>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</si>
  <si>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</si>
  <si>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</si>
  <si>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</si>
  <si>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</si>
  <si>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</si>
  <si>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</si>
  <si>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</si>
  <si>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</si>
  <si>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</si>
  <si>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</si>
  <si>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</si>
  <si>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</si>
  <si>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</si>
  <si>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</si>
  <si>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</si>
  <si>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</si>
  <si>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</si>
  <si>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</si>
  <si>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</si>
  <si>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</si>
  <si>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</si>
  <si>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</si>
  <si>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</si>
  <si>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</si>
  <si>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</si>
  <si>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</si>
  <si>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</si>
  <si>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</si>
  <si>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</si>
  <si>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</si>
  <si>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</si>
  <si>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</si>
  <si>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</si>
  <si>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</si>
  <si>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</si>
  <si>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</si>
  <si>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</si>
  <si>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</si>
  <si>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</si>
  <si>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</si>
  <si>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</si>
  <si>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</si>
  <si>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</si>
  <si>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</si>
  <si>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</si>
  <si>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</si>
  <si>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</si>
  <si>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</si>
  <si>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</si>
  <si>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</si>
  <si>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</si>
  <si>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</si>
  <si>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</si>
  <si>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</si>
  <si>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</si>
  <si>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</si>
  <si>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</si>
  <si>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</si>
  <si>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</si>
  <si>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</si>
  <si>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</si>
  <si>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</si>
  <si>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</si>
  <si>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</si>
  <si>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</si>
  <si>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</si>
  <si>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</si>
  <si>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</si>
  <si>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</si>
  <si>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</si>
  <si>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</si>
  <si>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</si>
  <si>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</si>
  <si>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</si>
  <si>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</si>
  <si>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</si>
  <si>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</si>
  <si>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</si>
  <si>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</si>
  <si>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</si>
  <si>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</si>
  <si>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</si>
  <si>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</si>
  <si>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</si>
  <si>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</si>
  <si>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</si>
  <si>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</si>
  <si>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</si>
  <si>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</si>
  <si>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</si>
  <si>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</si>
  <si>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</si>
  <si>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</si>
  <si>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</si>
  <si>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</si>
  <si>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</si>
  <si>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</si>
  <si>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</si>
  <si>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</si>
  <si>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</si>
  <si>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</si>
  <si>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</si>
  <si>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</si>
  <si>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</si>
  <si>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</si>
  <si>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</si>
  <si>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</si>
  <si>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</si>
  <si>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</si>
  <si>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</si>
  <si>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</si>
  <si>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</si>
  <si>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</si>
  <si>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</si>
  <si>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</si>
  <si>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</si>
  <si>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</si>
  <si>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</si>
  <si>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</si>
  <si>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</si>
  <si>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</si>
  <si>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</si>
  <si>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</si>
  <si>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</si>
  <si>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</si>
  <si>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</si>
  <si>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</si>
  <si>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</si>
  <si>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</si>
  <si>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</si>
  <si>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</si>
  <si>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</si>
  <si>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</si>
  <si>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</si>
  <si>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</si>
  <si>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</si>
  <si>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</si>
  <si>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</si>
  <si>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</si>
  <si>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</si>
  <si>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</si>
  <si>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</si>
  <si>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</si>
  <si>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</si>
  <si>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</si>
  <si>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</si>
  <si>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</si>
  <si>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</si>
  <si>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</si>
  <si>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</si>
  <si>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</si>
  <si>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</si>
  <si>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</si>
  <si>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</si>
  <si>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</si>
  <si>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</si>
  <si>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</si>
  <si>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</si>
  <si>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</si>
  <si>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</si>
  <si>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</si>
  <si>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</si>
  <si>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</si>
  <si>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</si>
  <si>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</si>
  <si>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</si>
  <si>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</si>
  <si>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</si>
  <si>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</si>
  <si>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</si>
  <si>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</si>
  <si>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</si>
  <si>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</si>
  <si>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</si>
  <si>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</si>
  <si>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</si>
  <si>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</si>
  <si>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</si>
  <si>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</si>
  <si>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</si>
  <si>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</si>
  <si>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</si>
  <si>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</si>
  <si>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</si>
  <si>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</si>
  <si>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</si>
  <si>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</si>
  <si>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</si>
  <si>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</si>
  <si>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</si>
  <si>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</si>
  <si>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</si>
  <si>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</si>
  <si>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</si>
  <si>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</si>
  <si>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</si>
  <si>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</si>
  <si>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</si>
  <si>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</si>
  <si>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</si>
  <si>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</si>
  <si>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</si>
  <si>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</si>
  <si>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</si>
  <si>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</si>
  <si>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</si>
  <si>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</si>
  <si>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</si>
  <si>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</si>
  <si>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</si>
  <si>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</si>
  <si>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</si>
  <si>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</si>
  <si>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</si>
  <si>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</si>
  <si>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</si>
  <si>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</si>
  <si>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</si>
  <si>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</si>
  <si>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</si>
  <si>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</si>
  <si>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</si>
  <si>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</si>
  <si>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</si>
  <si>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</si>
  <si>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</si>
  <si>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</si>
  <si>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</si>
  <si>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</si>
  <si>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</si>
  <si>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</si>
  <si>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</si>
  <si>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</si>
  <si>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</si>
  <si>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</si>
  <si>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</si>
  <si>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</si>
  <si>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</si>
  <si>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</si>
  <si>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</si>
  <si>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</si>
  <si>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</si>
  <si>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</si>
  <si>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</si>
  <si>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</si>
  <si>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</si>
  <si>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</si>
  <si>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</si>
  <si>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</si>
  <si>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</si>
  <si>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</si>
  <si>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</si>
  <si>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</si>
  <si>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</si>
  <si>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</si>
  <si>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</si>
  <si>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</si>
  <si>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</si>
  <si>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</si>
  <si>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</si>
  <si>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</si>
  <si>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</si>
  <si>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</si>
  <si>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</si>
  <si>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</si>
  <si>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</si>
  <si>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</si>
  <si>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</si>
  <si>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</si>
  <si>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</si>
  <si>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</si>
  <si>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</si>
  <si>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</si>
  <si>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</si>
  <si>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</si>
  <si>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</si>
  <si>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</si>
  <si>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</si>
  <si>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</si>
  <si>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</si>
  <si>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</si>
  <si>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</si>
  <si>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</si>
  <si>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</si>
  <si>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</si>
  <si>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</si>
  <si>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</si>
  <si>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</si>
  <si>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</si>
  <si>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</si>
  <si>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</si>
  <si>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</si>
  <si>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</si>
  <si>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</si>
  <si>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</si>
  <si>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</si>
  <si>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</si>
  <si>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</si>
  <si>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</si>
  <si>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</si>
  <si>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</si>
  <si>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</si>
  <si>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</si>
  <si>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</si>
  <si>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</si>
  <si>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</si>
  <si>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</si>
  <si>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</si>
  <si>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</si>
  <si>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</si>
  <si>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</si>
  <si>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</si>
  <si>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</si>
  <si>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</si>
  <si>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</si>
  <si>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</si>
  <si>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</si>
  <si>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</si>
  <si>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</si>
  <si>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</si>
  <si>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</si>
  <si>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</si>
  <si>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</si>
  <si>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</si>
  <si>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</si>
  <si>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</si>
  <si>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</si>
  <si>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</si>
  <si>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</si>
  <si>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</si>
  <si>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</si>
  <si>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</si>
  <si>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</si>
  <si>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</si>
  <si>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</si>
  <si>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</si>
  <si>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</si>
  <si>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</si>
  <si>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</si>
  <si>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</si>
  <si>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</si>
  <si>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</si>
  <si>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</si>
  <si>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</si>
  <si>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</si>
  <si>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</si>
  <si>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</si>
  <si>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</si>
  <si>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</si>
  <si>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</si>
  <si>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</si>
  <si>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</si>
  <si>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</si>
  <si>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</si>
  <si>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</si>
  <si>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</si>
  <si>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</si>
  <si>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</si>
  <si>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</si>
  <si>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</si>
  <si>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</si>
  <si>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</si>
  <si>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</si>
  <si>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</si>
  <si>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</si>
  <si>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</si>
  <si>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</si>
  <si>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</si>
  <si>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</si>
  <si>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</si>
  <si>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</si>
  <si>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</si>
  <si>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</si>
  <si>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</si>
  <si>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</si>
  <si>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</si>
  <si>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</si>
  <si>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</si>
  <si>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</si>
  <si>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</si>
  <si>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</si>
  <si>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</si>
  <si>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</si>
  <si>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</si>
  <si>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</si>
  <si>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</si>
  <si>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</si>
  <si>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</si>
  <si>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</si>
  <si>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</si>
  <si>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</si>
  <si>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</si>
  <si>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</si>
  <si>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</si>
  <si>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</si>
  <si>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</si>
  <si>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</si>
  <si>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</si>
  <si>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</si>
  <si>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</si>
  <si>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</si>
  <si>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</si>
  <si>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</si>
  <si>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</si>
  <si>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</si>
  <si>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</si>
  <si>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</si>
  <si>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</si>
  <si>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</si>
  <si>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</si>
  <si>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</si>
  <si>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</si>
  <si>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</si>
  <si>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</si>
  <si>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</si>
  <si>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</si>
  <si>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</si>
  <si>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</si>
  <si>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</si>
  <si>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</si>
  <si>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</si>
  <si>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</si>
  <si>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</si>
  <si>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</si>
  <si>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</si>
  <si>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</si>
  <si>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</si>
  <si>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</si>
  <si>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</si>
  <si>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</si>
  <si>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</si>
  <si>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</si>
  <si>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</si>
  <si>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</si>
  <si>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</si>
  <si>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</si>
  <si>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</si>
  <si>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</si>
  <si>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</si>
  <si>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</si>
  <si>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</si>
  <si>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</si>
  <si>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</si>
  <si>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</si>
  <si>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</si>
  <si>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</si>
  <si>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</si>
  <si>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</si>
  <si>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</si>
  <si>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</si>
  <si>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</si>
  <si>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</si>
  <si>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</si>
  <si>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</si>
  <si>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</si>
  <si>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</si>
  <si>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</si>
  <si>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</si>
  <si>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</si>
  <si>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</si>
  <si>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</si>
  <si>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</si>
  <si>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</si>
  <si>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</si>
  <si>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</si>
  <si>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</si>
  <si>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</si>
  <si>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</si>
  <si>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</si>
  <si>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</si>
  <si>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</si>
  <si>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</si>
  <si>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</si>
  <si>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</si>
  <si>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</si>
  <si>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</si>
  <si>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</si>
  <si>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</si>
  <si>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</si>
  <si>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</si>
  <si>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</si>
  <si>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</si>
  <si>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</si>
  <si>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</si>
  <si>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</si>
  <si>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</si>
  <si>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</si>
  <si>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</si>
  <si>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</si>
  <si>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</si>
  <si>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</si>
  <si>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</si>
  <si>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</si>
  <si>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</si>
  <si>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</si>
  <si>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</si>
  <si>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</si>
  <si>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</si>
  <si>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</si>
  <si>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</si>
  <si>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</si>
  <si>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</si>
  <si>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</si>
  <si>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</si>
  <si>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</si>
  <si>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</si>
  <si>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</si>
  <si>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</si>
  <si>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</si>
  <si>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</si>
  <si>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</si>
  <si>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</si>
  <si>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</si>
  <si>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</si>
  <si>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</si>
  <si>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</si>
  <si>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</si>
  <si>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</si>
  <si>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</si>
  <si>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</si>
  <si>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</si>
  <si>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</si>
  <si>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</si>
  <si>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</si>
  <si>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</si>
  <si>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</si>
  <si>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</si>
  <si>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</si>
  <si>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</si>
  <si>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</si>
  <si>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</si>
  <si>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</si>
  <si>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</si>
  <si>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</si>
  <si>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</si>
  <si>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</si>
  <si>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</si>
  <si>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</si>
  <si>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</si>
  <si>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</si>
  <si>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</si>
  <si>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</si>
  <si>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</si>
  <si>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</si>
  <si>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</si>
  <si>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</si>
  <si>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</si>
  <si>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</si>
  <si>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</si>
  <si>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</si>
  <si>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</si>
  <si>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</si>
  <si>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</si>
  <si>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</si>
  <si>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</si>
  <si>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</si>
  <si>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</si>
  <si>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</si>
  <si>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</si>
  <si>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</si>
  <si>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</si>
  <si>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</si>
  <si>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</si>
  <si>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</si>
  <si>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</si>
  <si>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</si>
  <si>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</si>
  <si>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</si>
  <si>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</si>
  <si>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</si>
  <si>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</si>
  <si>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</si>
  <si>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</si>
  <si>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</si>
  <si>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</si>
  <si>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</si>
  <si>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</si>
  <si>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</si>
  <si>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</si>
  <si>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</si>
  <si>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</si>
  <si>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</si>
  <si>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</si>
  <si>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</si>
  <si>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</si>
  <si>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</si>
  <si>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</si>
  <si>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</si>
  <si>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</si>
  <si>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</si>
  <si>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</si>
  <si>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</si>
  <si>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</si>
  <si>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</si>
  <si>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</si>
  <si>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</si>
  <si>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</si>
  <si>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</si>
  <si>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</si>
  <si>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</si>
  <si>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</si>
  <si>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</si>
  <si>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</si>
  <si>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</si>
  <si>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</si>
  <si>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</si>
  <si>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</si>
  <si>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</si>
  <si>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</si>
  <si>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</si>
  <si>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</si>
  <si>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</si>
  <si>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</si>
  <si>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</si>
  <si>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</si>
  <si>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</si>
  <si>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</si>
  <si>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</si>
  <si>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</si>
  <si>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</si>
  <si>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</si>
  <si>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</si>
  <si>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</si>
  <si>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</si>
  <si>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</si>
  <si>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</si>
  <si>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</si>
  <si>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</si>
  <si>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</si>
  <si>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</si>
  <si>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</si>
  <si>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</si>
  <si>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</si>
  <si>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</si>
  <si>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</si>
  <si>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</si>
  <si>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</si>
  <si>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</si>
  <si>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</si>
  <si>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</si>
  <si>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</si>
  <si>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</si>
  <si>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</si>
  <si>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</si>
  <si>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</si>
  <si>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</si>
  <si>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</si>
  <si>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</si>
  <si>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</si>
  <si>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</si>
  <si>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</si>
  <si>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</si>
  <si>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</si>
  <si>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</si>
  <si>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</si>
  <si>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</si>
  <si>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</si>
  <si>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</si>
  <si>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</si>
  <si>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</si>
  <si>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</si>
  <si>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</si>
  <si>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</si>
  <si>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</si>
  <si>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</si>
  <si>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</si>
  <si>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</si>
  <si>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</si>
  <si>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</si>
  <si>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</si>
  <si>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</si>
  <si>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</si>
  <si>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</si>
  <si>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</si>
  <si>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</si>
  <si>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</si>
  <si>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</si>
  <si>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</si>
  <si>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</si>
  <si>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</si>
  <si>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</si>
  <si>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</si>
  <si>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</si>
  <si>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</si>
  <si>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</si>
  <si>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</si>
  <si>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</si>
  <si>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</si>
  <si>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</si>
  <si>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</si>
  <si>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</si>
  <si>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</si>
  <si>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</si>
  <si>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</si>
  <si>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</si>
  <si>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</si>
  <si>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</si>
  <si>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</si>
  <si>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</si>
  <si>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</si>
  <si>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</si>
  <si>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</si>
  <si>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</si>
  <si>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</si>
  <si>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</si>
  <si>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</si>
  <si>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</si>
  <si>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</si>
  <si>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</si>
  <si>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</si>
  <si>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</si>
  <si>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</si>
  <si>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</si>
  <si>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</si>
  <si>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</si>
  <si>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</si>
  <si>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</si>
  <si>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</si>
  <si>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</si>
  <si>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</si>
  <si>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</si>
  <si>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</si>
  <si>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</si>
  <si>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</si>
  <si>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</si>
  <si>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</si>
  <si>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</si>
  <si>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</si>
  <si>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</si>
  <si>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</si>
  <si>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</si>
  <si>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</si>
  <si>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</si>
  <si>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</si>
  <si>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</si>
  <si>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</si>
  <si>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</si>
  <si>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</si>
  <si>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</si>
  <si>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</si>
  <si>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</si>
  <si>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</si>
  <si>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</si>
  <si>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</si>
  <si>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</si>
  <si>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</si>
  <si>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</si>
  <si>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</si>
  <si>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</si>
  <si>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</si>
  <si>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</si>
  <si>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</si>
  <si>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</si>
  <si>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</si>
  <si>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</si>
  <si>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</si>
  <si>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</si>
  <si>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</si>
  <si>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</si>
  <si>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</si>
  <si>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</si>
  <si>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</si>
  <si>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</si>
  <si>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</si>
  <si>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</si>
  <si>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</si>
  <si>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</si>
  <si>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</si>
  <si>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</si>
  <si>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</si>
  <si>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</si>
  <si>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</si>
  <si>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</si>
  <si>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</si>
  <si>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</si>
  <si>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</si>
  <si>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</si>
  <si>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</si>
  <si>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</si>
  <si>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</si>
  <si>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</si>
  <si>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</si>
  <si>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</si>
  <si>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</si>
  <si>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</si>
  <si>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</si>
  <si>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</si>
  <si>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</si>
  <si>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</si>
  <si>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</si>
  <si>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</si>
  <si>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</si>
  <si>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</si>
  <si>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</si>
  <si>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</si>
  <si>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</si>
  <si>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</si>
  <si>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</si>
  <si>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</si>
  <si>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</si>
  <si>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</si>
  <si>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</si>
  <si>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</si>
  <si>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</si>
  <si>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</si>
  <si>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</si>
  <si>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</si>
  <si>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</si>
  <si>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</si>
  <si>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</si>
  <si>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</si>
  <si>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</si>
  <si>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</si>
  <si>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</si>
  <si>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</si>
  <si>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</si>
  <si>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</si>
  <si>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</si>
  <si>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</si>
  <si>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</si>
  <si>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</si>
  <si>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</si>
  <si>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</si>
  <si>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</si>
  <si>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</si>
  <si>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</si>
  <si>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</si>
  <si>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</si>
  <si>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</si>
  <si>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</si>
  <si>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</si>
  <si>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</si>
  <si>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</si>
  <si>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</si>
  <si>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</si>
  <si>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</si>
  <si>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</si>
  <si>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</si>
  <si>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</si>
  <si>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</si>
  <si>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</si>
  <si>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</si>
  <si>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</si>
  <si>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</si>
  <si>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</si>
  <si>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</si>
  <si>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</si>
  <si>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</si>
  <si>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</si>
  <si>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</si>
  <si>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</si>
  <si>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</si>
  <si>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</si>
  <si>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</si>
  <si>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</si>
  <si>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</si>
  <si>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</si>
  <si>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</si>
  <si>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</si>
  <si>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</si>
  <si>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</si>
  <si>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</si>
  <si>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</si>
  <si>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</si>
  <si>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</si>
  <si>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</si>
  <si>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</si>
  <si>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</si>
  <si>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</si>
  <si>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</si>
  <si>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</si>
  <si>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</si>
  <si>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</si>
  <si>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</si>
  <si>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</si>
  <si>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</si>
  <si>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</si>
  <si>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</si>
  <si>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</si>
  <si>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</si>
  <si>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</si>
  <si>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</si>
  <si>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</si>
  <si>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</si>
  <si>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</si>
  <si>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</si>
  <si>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</si>
  <si>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</si>
  <si>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</si>
  <si>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</si>
  <si>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</si>
  <si>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</si>
  <si>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</si>
  <si>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</si>
  <si>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</si>
  <si>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</si>
  <si>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</si>
  <si>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</si>
  <si>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</si>
  <si>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</si>
  <si>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</si>
  <si>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</si>
  <si>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</si>
  <si>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</si>
  <si>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</si>
  <si>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</si>
  <si>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</si>
  <si>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</si>
  <si>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</si>
  <si>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</si>
  <si>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</si>
  <si>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</si>
  <si>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</si>
  <si>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</si>
  <si>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</si>
  <si>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</si>
  <si>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</si>
  <si>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</si>
  <si>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</si>
  <si>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</si>
  <si>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</si>
  <si>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</si>
  <si>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</si>
  <si>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</si>
  <si>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</si>
  <si>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</si>
  <si>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</si>
  <si>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</si>
  <si>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</si>
  <si>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</si>
  <si>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</si>
  <si>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</si>
  <si>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</si>
  <si>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</si>
  <si>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</si>
  <si>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</si>
  <si>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</si>
  <si>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</si>
  <si>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</si>
  <si>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</si>
  <si>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</si>
  <si>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</si>
  <si>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</si>
  <si>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</si>
  <si>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</si>
  <si>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</si>
  <si>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</si>
  <si>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</si>
  <si>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</si>
  <si>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</si>
  <si>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</si>
  <si>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</si>
  <si>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</si>
  <si>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</si>
  <si>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</si>
  <si>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</si>
  <si>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</si>
  <si>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</si>
  <si>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</si>
  <si>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</si>
  <si>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</si>
  <si>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</si>
  <si>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</si>
  <si>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</si>
  <si>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</si>
  <si>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</si>
  <si>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</si>
  <si>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</si>
  <si>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</si>
  <si>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</si>
  <si>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</si>
  <si>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</si>
  <si>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</si>
  <si>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</si>
  <si>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</si>
  <si>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</si>
  <si>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</si>
  <si>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</si>
  <si>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</si>
  <si>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</si>
  <si>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</si>
  <si>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</si>
  <si>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</si>
  <si>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</si>
  <si>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</si>
  <si>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</si>
  <si>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</si>
  <si>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</si>
  <si>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</si>
  <si>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</si>
  <si>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</si>
  <si>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</si>
  <si>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</si>
  <si>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</si>
  <si>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</si>
  <si>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</si>
  <si>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</si>
  <si>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</si>
  <si>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</si>
  <si>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</si>
  <si>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</si>
  <si>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</si>
  <si>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</si>
  <si>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</si>
  <si>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</si>
  <si>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</si>
  <si>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</si>
  <si>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</si>
  <si>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</si>
  <si>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</si>
  <si>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</si>
  <si>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</si>
  <si>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</si>
  <si>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</si>
  <si>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</si>
  <si>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</si>
  <si>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</si>
  <si>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</si>
  <si>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</si>
  <si>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</si>
  <si>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</si>
  <si>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</si>
  <si>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</si>
  <si>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</si>
  <si>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</si>
  <si>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</si>
  <si>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</si>
  <si>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</si>
  <si>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</si>
  <si>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</si>
  <si>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</si>
  <si>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</si>
  <si>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</si>
  <si>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</si>
  <si>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</si>
  <si>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</si>
  <si>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</si>
  <si>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</si>
  <si>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</si>
  <si>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</si>
  <si>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</si>
  <si>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</si>
  <si>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</si>
  <si>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</si>
  <si>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</si>
  <si>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</si>
  <si>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</si>
  <si>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</si>
  <si>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</si>
  <si>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</si>
  <si>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</si>
  <si>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</si>
  <si>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</si>
  <si>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</si>
  <si>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</si>
  <si>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</si>
  <si>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</si>
  <si>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</si>
  <si>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</si>
  <si>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</si>
  <si>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</si>
  <si>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</si>
  <si>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</si>
  <si>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</si>
  <si>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</si>
  <si>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</si>
  <si>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</si>
  <si>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</si>
  <si>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</si>
  <si>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</si>
  <si>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</si>
  <si>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</si>
  <si>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</si>
  <si>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</si>
  <si>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</si>
  <si>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</si>
  <si>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</si>
  <si>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</si>
  <si>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</si>
  <si>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</si>
  <si>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</si>
  <si>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</si>
  <si>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</si>
  <si>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</si>
  <si>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</si>
  <si>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</si>
  <si>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</si>
  <si>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</si>
  <si>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</si>
  <si>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</si>
  <si>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</si>
  <si>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</si>
  <si>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</si>
  <si>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</si>
  <si>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</si>
  <si>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</si>
  <si>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</si>
  <si>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</si>
  <si>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</si>
  <si>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</si>
  <si>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</si>
  <si>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</si>
  <si>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</si>
  <si>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</si>
  <si>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</si>
  <si>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</si>
  <si>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</si>
  <si>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</si>
  <si>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</si>
  <si>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</si>
  <si>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</si>
  <si>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</si>
  <si>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</si>
  <si>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</si>
  <si>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</si>
  <si>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</si>
  <si>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</si>
  <si>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</si>
  <si>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</si>
  <si>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</si>
  <si>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</si>
  <si>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</si>
  <si>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</si>
  <si>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</si>
  <si>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</si>
  <si>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</si>
  <si>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</si>
  <si>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</si>
  <si>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</si>
  <si>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</si>
  <si>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</si>
  <si>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</si>
  <si>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</si>
  <si>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</si>
  <si>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</si>
  <si>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</si>
  <si>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</si>
  <si>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</si>
  <si>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</si>
  <si>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</si>
  <si>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</si>
  <si>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</si>
  <si>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</si>
  <si>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</si>
  <si>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</si>
  <si>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</si>
  <si>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</si>
  <si>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</si>
  <si>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</si>
  <si>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</si>
  <si>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</si>
  <si>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</si>
  <si>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</si>
  <si>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</si>
  <si>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</si>
  <si>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</si>
  <si>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</si>
  <si>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</si>
  <si>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</si>
  <si>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</si>
  <si>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</si>
  <si>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</si>
  <si>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</si>
  <si>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</si>
  <si>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</si>
  <si>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</si>
  <si>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</si>
  <si>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</si>
  <si>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</si>
  <si>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</si>
  <si>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</si>
  <si>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</si>
  <si>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</si>
  <si>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</si>
  <si>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</si>
  <si>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</si>
  <si>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</si>
  <si>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</si>
  <si>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</si>
  <si>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</si>
  <si>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</si>
  <si>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</si>
  <si>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</si>
  <si>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</si>
  <si>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</si>
  <si>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</si>
  <si>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</si>
  <si>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</si>
  <si>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</si>
  <si>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</si>
  <si>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</si>
  <si>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</si>
  <si>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</si>
  <si>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</si>
  <si>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</si>
  <si>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</si>
  <si>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</si>
  <si>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</si>
  <si>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</si>
  <si>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</si>
  <si>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</si>
  <si>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</si>
  <si>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</si>
  <si>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</si>
  <si>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</si>
  <si>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</si>
  <si>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</si>
  <si>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</si>
  <si>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</si>
  <si>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</si>
  <si>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</si>
  <si>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</si>
  <si>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</si>
  <si>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</si>
  <si>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</si>
  <si>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</si>
  <si>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</si>
  <si>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</si>
  <si>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</si>
  <si>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</si>
  <si>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</si>
  <si>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</si>
  <si>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</si>
  <si>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</si>
  <si>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</si>
  <si>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</si>
  <si>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</si>
  <si>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</si>
  <si>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</si>
  <si>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</si>
  <si>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</si>
  <si>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</si>
  <si>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</si>
  <si>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</si>
  <si>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</si>
  <si>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</si>
  <si>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</si>
  <si>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</si>
  <si>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</si>
  <si>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</si>
  <si>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</si>
  <si>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</si>
  <si>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</si>
  <si>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</si>
  <si>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</si>
  <si>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</si>
  <si>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</si>
  <si>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</si>
  <si>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</si>
  <si>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</si>
  <si>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</si>
  <si>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</si>
  <si>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</si>
  <si>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</si>
  <si>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</si>
  <si>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</si>
  <si>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</si>
  <si>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</si>
  <si>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</si>
  <si>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</si>
  <si>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</si>
  <si>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</si>
  <si>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</si>
  <si>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</si>
  <si>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</si>
  <si>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</si>
  <si>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</si>
  <si>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</si>
  <si>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</si>
  <si>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</si>
  <si>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</si>
  <si>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</si>
  <si>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</si>
  <si>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</si>
  <si>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</si>
  <si>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</si>
  <si>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</si>
  <si>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</si>
  <si>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</si>
  <si>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</si>
  <si>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</si>
  <si>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</si>
  <si>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</si>
  <si>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</si>
  <si>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</si>
  <si>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</si>
  <si>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</si>
  <si>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</si>
  <si>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</si>
  <si>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</si>
  <si>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</si>
  <si>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</si>
  <si>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</si>
  <si>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</si>
  <si>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</si>
  <si>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</si>
  <si>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</si>
  <si>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</si>
  <si>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</si>
  <si>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</si>
  <si>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</si>
  <si>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</si>
  <si>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</si>
  <si>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</si>
  <si>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</si>
  <si>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</si>
  <si>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</si>
  <si>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</si>
  <si>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</si>
  <si>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</si>
  <si>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</si>
  <si>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</si>
  <si>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</si>
  <si>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</si>
  <si>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</si>
  <si>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</si>
  <si>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</si>
  <si>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</si>
  <si>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</si>
  <si>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</si>
  <si>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</si>
  <si>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</si>
  <si>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</si>
  <si>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</si>
  <si>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</si>
  <si>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</si>
  <si>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</si>
  <si>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</si>
  <si>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</si>
  <si>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</si>
  <si>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</si>
  <si>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</si>
  <si>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</si>
  <si>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</si>
  <si>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</si>
  <si>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</si>
  <si>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</si>
  <si>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</si>
  <si>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</si>
  <si>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</si>
  <si>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</si>
  <si>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</si>
  <si>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</si>
  <si>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</si>
  <si>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</si>
  <si>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</si>
  <si>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</si>
  <si>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</si>
  <si>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</si>
  <si>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</si>
  <si>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</si>
  <si>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</si>
  <si>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</si>
  <si>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</si>
  <si>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</si>
  <si>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</si>
  <si>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</si>
  <si>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</si>
  <si>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</si>
  <si>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</si>
  <si>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</si>
  <si>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</si>
  <si>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</si>
  <si>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</si>
  <si>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</si>
  <si>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</si>
  <si>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</si>
  <si>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</si>
  <si>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</si>
  <si>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</si>
  <si>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</si>
  <si>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</si>
  <si>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</si>
  <si>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</si>
  <si>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</si>
  <si>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</si>
  <si>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</si>
  <si>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</si>
  <si>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</si>
  <si>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</si>
  <si>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</si>
  <si>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</si>
  <si>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</si>
  <si>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</si>
  <si>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</si>
  <si>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</si>
  <si>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</si>
  <si>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</si>
  <si>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</si>
  <si>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</si>
  <si>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</si>
  <si>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</si>
  <si>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</si>
  <si>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</si>
  <si>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</si>
  <si>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</si>
  <si>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</si>
  <si>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</si>
  <si>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</si>
  <si>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</si>
  <si>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</si>
  <si>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</si>
  <si>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</si>
  <si>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</si>
  <si>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</si>
  <si>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</si>
  <si>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</si>
  <si>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</si>
  <si>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</si>
  <si>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</si>
  <si>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</si>
  <si>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</si>
  <si>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</si>
  <si>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</si>
  <si>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</si>
  <si>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</si>
  <si>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</si>
  <si>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</si>
  <si>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</si>
  <si>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</si>
  <si>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</si>
  <si>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</si>
  <si>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</si>
  <si>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</si>
  <si>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</si>
  <si>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</si>
  <si>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</si>
  <si>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</si>
  <si>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</si>
  <si>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</si>
  <si>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</si>
  <si>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</si>
  <si>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</si>
  <si>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</si>
  <si>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</si>
  <si>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</si>
  <si>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</si>
  <si>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</si>
  <si>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</si>
  <si>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</si>
  <si>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</si>
  <si>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</si>
  <si>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</si>
  <si>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</si>
  <si>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</si>
  <si>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</si>
  <si>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</si>
  <si>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</si>
  <si>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</si>
  <si>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</si>
  <si>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</si>
  <si>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</si>
  <si>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</si>
  <si>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</si>
  <si>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</si>
  <si>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</si>
  <si>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</si>
  <si>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</si>
  <si>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</si>
  <si>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</si>
  <si>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</si>
  <si>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</si>
  <si>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</si>
  <si>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</si>
  <si>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</si>
  <si>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</si>
  <si>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</si>
  <si>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</si>
  <si>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</si>
  <si>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</si>
  <si>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</si>
  <si>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</si>
  <si>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</si>
  <si>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</si>
  <si>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</si>
  <si>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</si>
  <si>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</si>
  <si>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</si>
  <si>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</si>
  <si>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</si>
  <si>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</si>
  <si>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</si>
  <si>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</si>
  <si>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</si>
  <si>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</si>
  <si>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</si>
  <si>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</si>
  <si>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</si>
  <si>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</si>
  <si>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</si>
  <si>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</si>
  <si>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</si>
  <si>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</si>
  <si>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</si>
  <si>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</si>
  <si>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</si>
  <si>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</si>
  <si>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</si>
  <si>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</si>
  <si>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</si>
  <si>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</si>
  <si>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</si>
  <si>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</si>
  <si>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</si>
  <si>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</si>
  <si>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</si>
  <si>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</si>
  <si>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</si>
  <si>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</si>
  <si>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</si>
  <si>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</si>
  <si>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</si>
  <si>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</si>
  <si>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</si>
  <si>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</si>
  <si>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</si>
  <si>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</si>
  <si>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</si>
  <si>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</si>
  <si>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</si>
  <si>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</si>
  <si>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</si>
  <si>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</si>
  <si>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</si>
  <si>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</si>
  <si>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</si>
  <si>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</si>
  <si>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</si>
  <si>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</si>
  <si>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</si>
  <si>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</si>
  <si>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</si>
  <si>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</si>
  <si>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</si>
  <si>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</si>
  <si>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</si>
  <si>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</si>
  <si>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</si>
  <si>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</si>
  <si>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</si>
  <si>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</si>
  <si>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</si>
  <si>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</si>
  <si>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</si>
  <si>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</si>
  <si>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</si>
  <si>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</si>
  <si>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</si>
  <si>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</si>
  <si>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</si>
  <si>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</si>
  <si>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</si>
  <si>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</si>
  <si>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</si>
  <si>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</si>
  <si>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</si>
  <si>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</si>
  <si>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</si>
  <si>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</si>
  <si>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</si>
  <si>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</si>
  <si>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</si>
  <si>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</si>
  <si>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</si>
  <si>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</si>
  <si>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</si>
  <si>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</si>
  <si>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</si>
  <si>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</si>
  <si>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</si>
  <si>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</si>
  <si>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</si>
  <si>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</si>
  <si>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</si>
  <si>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</si>
  <si>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</si>
  <si>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</si>
  <si>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</si>
  <si>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</si>
  <si>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</si>
  <si>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</si>
  <si>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</si>
  <si>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</si>
  <si>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</si>
  <si>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</si>
  <si>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</si>
  <si>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</si>
  <si>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</si>
  <si>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</si>
  <si>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</si>
  <si>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</si>
  <si>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</si>
  <si>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</si>
  <si>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</si>
  <si>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</si>
  <si>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</si>
  <si>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</si>
  <si>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</si>
  <si>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</si>
  <si>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</si>
  <si>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</si>
  <si>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</si>
  <si>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</si>
  <si>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</si>
  <si>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</si>
  <si>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</si>
  <si>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</si>
  <si>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</si>
  <si>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</si>
  <si>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</si>
  <si>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</si>
  <si>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</si>
  <si>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</si>
  <si>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</si>
  <si>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</si>
  <si>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</si>
  <si>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</si>
  <si>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</si>
  <si>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</si>
  <si>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</si>
  <si>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</si>
  <si>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</si>
  <si>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</si>
  <si>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</si>
  <si>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</si>
  <si>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</si>
  <si>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</si>
  <si>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</si>
  <si>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</si>
  <si>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</si>
  <si>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</si>
  <si>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</si>
  <si>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</si>
  <si>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</si>
  <si>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</si>
  <si>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</si>
  <si>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</si>
  <si>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</si>
  <si>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</si>
  <si>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</si>
  <si>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</si>
  <si>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</si>
  <si>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</si>
  <si>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</si>
  <si>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</si>
  <si>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</si>
  <si>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</si>
  <si>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</si>
  <si>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</si>
  <si>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</si>
  <si>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</si>
  <si>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</si>
  <si>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</si>
  <si>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</si>
  <si>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</si>
  <si>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</si>
  <si>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</si>
  <si>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</si>
  <si>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</si>
  <si>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</si>
  <si>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</si>
  <si>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</si>
  <si>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</si>
  <si>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</si>
  <si>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</si>
  <si>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</si>
  <si>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</si>
  <si>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</si>
  <si>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</si>
  <si>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</si>
  <si>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</si>
  <si>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</si>
  <si>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</si>
  <si>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</si>
  <si>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</si>
  <si>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</si>
  <si>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</si>
  <si>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</si>
  <si>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</si>
  <si>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</si>
  <si>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</si>
  <si>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</si>
  <si>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</si>
  <si>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</si>
  <si>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</si>
  <si>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</si>
  <si>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</si>
  <si>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</si>
  <si>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</si>
  <si>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</si>
  <si>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</si>
  <si>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</si>
  <si>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</si>
  <si>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</si>
  <si>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</si>
  <si>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</si>
  <si>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</si>
  <si>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</si>
  <si>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</si>
  <si>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</si>
  <si>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</si>
  <si>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</si>
  <si>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</si>
  <si>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</si>
  <si>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</si>
  <si>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</si>
  <si>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</si>
  <si>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</si>
  <si>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</si>
  <si>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</si>
  <si>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</si>
  <si>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</si>
  <si>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</si>
  <si>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</si>
  <si>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</si>
  <si>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</si>
  <si>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</si>
  <si>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</si>
  <si>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</si>
  <si>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</si>
  <si>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</si>
  <si>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</si>
  <si>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</si>
  <si>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</si>
  <si>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</si>
  <si>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</si>
  <si>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</si>
  <si>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</si>
  <si>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</si>
  <si>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</si>
  <si>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</si>
  <si>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</si>
  <si>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</si>
  <si>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</si>
  <si>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</si>
  <si>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</si>
  <si>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</si>
  <si>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</si>
  <si>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</si>
  <si>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</si>
  <si>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</si>
  <si>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</si>
  <si>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</si>
  <si>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</si>
  <si>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</si>
  <si>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</si>
  <si>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</si>
  <si>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</si>
  <si>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</si>
  <si>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</si>
  <si>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</si>
  <si>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</si>
  <si>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</si>
  <si>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</si>
  <si>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</si>
  <si>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</si>
  <si>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</si>
  <si>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</si>
  <si>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</si>
  <si>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</si>
  <si>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</si>
  <si>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</si>
  <si>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</si>
  <si>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</si>
  <si>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</si>
  <si>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</si>
  <si>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</si>
  <si>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</si>
  <si>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</si>
  <si>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</si>
  <si>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</si>
  <si>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</si>
  <si>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</si>
  <si>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</si>
  <si>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</si>
  <si>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</si>
  <si>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</si>
  <si>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</si>
  <si>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</si>
  <si>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</si>
  <si>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</si>
  <si>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</si>
  <si>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</si>
  <si>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</si>
  <si>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</si>
  <si>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</si>
  <si>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</si>
  <si>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</si>
  <si>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</si>
  <si>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</si>
  <si>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</si>
  <si>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</si>
  <si>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</si>
  <si>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</si>
  <si>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</si>
  <si>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</si>
  <si>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</si>
  <si>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</si>
  <si>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</si>
  <si>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</si>
  <si>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</si>
  <si>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</si>
  <si>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</si>
  <si>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</si>
  <si>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</si>
  <si>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</si>
  <si>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</si>
  <si>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</si>
  <si>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</si>
  <si>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</si>
  <si>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</si>
  <si>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</si>
  <si>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</si>
  <si>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</si>
  <si>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</si>
  <si>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</si>
  <si>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</si>
  <si>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</si>
  <si>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</si>
  <si>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</si>
  <si>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</si>
  <si>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</si>
  <si>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</si>
  <si>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</si>
  <si>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</si>
  <si>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</si>
  <si>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</si>
  <si>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</si>
  <si>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</si>
  <si>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</si>
  <si>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</si>
  <si>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</si>
  <si>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</si>
  <si>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</si>
  <si>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</si>
  <si>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</si>
  <si>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</si>
  <si>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</si>
  <si>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</si>
  <si>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</si>
  <si>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</si>
  <si>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</si>
  <si>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</si>
  <si>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</si>
  <si>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</si>
  <si>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</si>
  <si>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</si>
  <si>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</si>
  <si>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</si>
  <si>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</si>
  <si>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</si>
  <si>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</si>
  <si>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</si>
  <si>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</si>
  <si>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</si>
  <si>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</si>
  <si>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</si>
  <si>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</si>
  <si>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</si>
  <si>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</si>
  <si>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</si>
  <si>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</si>
  <si>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</si>
  <si>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</si>
  <si>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</si>
  <si>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</si>
  <si>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</si>
  <si>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</si>
  <si>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</si>
  <si>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</si>
  <si>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</si>
  <si>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</si>
  <si>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</si>
  <si>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</si>
  <si>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</si>
  <si>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</si>
  <si>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</si>
  <si>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</si>
  <si>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</si>
  <si>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</si>
  <si>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</si>
  <si>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</si>
  <si>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</si>
  <si>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</si>
  <si>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</si>
  <si>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</si>
  <si>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</si>
  <si>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</si>
  <si>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</si>
  <si>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</si>
  <si>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</si>
  <si>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</si>
  <si>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</si>
  <si>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</si>
  <si>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</si>
  <si>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</si>
  <si>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</si>
  <si>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</si>
  <si>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</si>
  <si>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</si>
  <si>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</si>
  <si>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</si>
  <si>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</si>
  <si>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</si>
  <si>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</si>
  <si>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</si>
  <si>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</si>
  <si>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</si>
  <si>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</si>
  <si>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</si>
  <si>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</si>
  <si>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</si>
  <si>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</si>
  <si>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</si>
  <si>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</si>
  <si>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</si>
  <si>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</si>
  <si>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</si>
  <si>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</si>
  <si>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</si>
  <si>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</si>
  <si>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</si>
  <si>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</si>
  <si>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</si>
  <si>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</si>
  <si>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</si>
  <si>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</si>
  <si>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</si>
  <si>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</si>
  <si>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</si>
  <si>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</si>
  <si>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</si>
  <si>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</si>
  <si>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</si>
  <si>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</si>
  <si>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</si>
  <si>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</si>
  <si>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</si>
  <si>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</si>
  <si>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</si>
  <si>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</si>
  <si>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</si>
  <si>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</si>
  <si>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</si>
  <si>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</si>
  <si>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</si>
  <si>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</si>
  <si>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</si>
  <si>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</si>
  <si>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</si>
  <si>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</si>
  <si>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</si>
  <si>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</si>
  <si>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</si>
  <si>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</si>
  <si>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</si>
  <si>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</si>
  <si>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</si>
  <si>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</si>
  <si>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</si>
  <si>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</si>
  <si>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</si>
  <si>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</si>
  <si>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</si>
  <si>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</si>
  <si>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</si>
  <si>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</si>
  <si>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</si>
  <si>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</si>
  <si>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</si>
  <si>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</si>
  <si>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</si>
  <si>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</si>
  <si>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</si>
  <si>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</si>
  <si>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</si>
  <si>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</si>
  <si>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</si>
  <si>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</si>
  <si>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</si>
  <si>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</si>
  <si>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</si>
  <si>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</si>
  <si>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</si>
  <si>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</si>
  <si>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</si>
  <si>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</si>
  <si>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</si>
  <si>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</si>
  <si>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</si>
  <si>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</si>
  <si>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</si>
  <si>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</si>
  <si>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</si>
  <si>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</si>
  <si>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</si>
  <si>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</si>
  <si>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</si>
  <si>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</si>
  <si>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</si>
  <si>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</si>
  <si>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</si>
  <si>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</si>
  <si>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</si>
  <si>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</si>
  <si>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</si>
  <si>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</si>
  <si>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</si>
  <si>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</si>
  <si>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</si>
  <si>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</si>
  <si>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</si>
  <si>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</si>
  <si>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</si>
  <si>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</si>
  <si>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</si>
  <si>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</si>
  <si>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</si>
  <si>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</si>
  <si>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</si>
  <si>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</si>
  <si>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</si>
  <si>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</si>
  <si>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</si>
  <si>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</si>
  <si>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</si>
  <si>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</si>
  <si>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</si>
  <si>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</si>
  <si>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</si>
  <si>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</si>
  <si>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</si>
  <si>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</si>
  <si>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</si>
  <si>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</si>
  <si>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</si>
  <si>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</si>
  <si>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</si>
  <si>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</si>
  <si>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</si>
  <si>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</si>
  <si>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</si>
  <si>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</si>
  <si>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</si>
  <si>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</si>
  <si>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</si>
  <si>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</si>
  <si>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</si>
  <si>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</si>
  <si>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</si>
  <si>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</si>
  <si>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</si>
  <si>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</si>
  <si>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</si>
  <si>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</si>
  <si>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</si>
  <si>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</si>
  <si>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</si>
  <si>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</si>
  <si>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</si>
  <si>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</si>
  <si>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</si>
  <si>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</si>
  <si>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</si>
  <si>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</si>
  <si>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</si>
  <si>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</si>
  <si>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</si>
  <si>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</si>
  <si>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</si>
  <si>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</si>
  <si>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</si>
  <si>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</si>
  <si>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</si>
  <si>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</si>
  <si>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</si>
  <si>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</si>
  <si>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</si>
  <si>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</si>
  <si>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</si>
  <si>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</si>
  <si>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</si>
  <si>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</si>
  <si>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</si>
  <si>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</si>
  <si>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</si>
  <si>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</si>
  <si>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</si>
  <si>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</si>
  <si>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</si>
  <si>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</si>
  <si>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</si>
  <si>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</si>
  <si>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</si>
  <si>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</si>
  <si>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</si>
  <si>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</si>
  <si>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</si>
  <si>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</si>
  <si>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</si>
  <si>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</si>
  <si>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</si>
  <si>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</si>
  <si>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</si>
  <si>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</si>
  <si>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</si>
  <si>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</si>
  <si>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</si>
  <si>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</si>
  <si>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</si>
  <si>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</si>
  <si>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</si>
  <si>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</si>
  <si>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</si>
  <si>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</si>
  <si>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</si>
  <si>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</si>
  <si>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</si>
  <si>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</si>
  <si>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</si>
  <si>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</si>
  <si>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</si>
  <si>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</si>
  <si>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</si>
  <si>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</si>
  <si>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</si>
  <si>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</si>
  <si>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</si>
  <si>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</si>
  <si>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</si>
  <si>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</si>
  <si>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</si>
  <si>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</si>
  <si>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</si>
  <si>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</si>
  <si>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</si>
  <si>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</si>
  <si>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</si>
  <si>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</si>
  <si>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</si>
  <si>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</si>
  <si>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</si>
  <si>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</si>
  <si>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</si>
  <si>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</si>
  <si>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</si>
  <si>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</si>
  <si>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</si>
  <si>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</si>
  <si>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</si>
  <si>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</si>
  <si>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</si>
  <si>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</si>
  <si>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</si>
  <si>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</si>
  <si>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</si>
  <si>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</si>
  <si>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</si>
  <si>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</si>
  <si>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</si>
  <si>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</si>
  <si>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</si>
  <si>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</si>
  <si>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</si>
  <si>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</si>
  <si>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</si>
  <si>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</si>
  <si>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</si>
  <si>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</si>
  <si>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</si>
  <si>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</si>
  <si>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</si>
  <si>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</si>
  <si>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</si>
  <si>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</si>
  <si>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</si>
  <si>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</si>
  <si>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</si>
  <si>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</si>
  <si>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</si>
  <si>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</si>
  <si>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</si>
  <si>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</si>
  <si>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</si>
  <si>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</si>
  <si>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</si>
  <si>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</si>
  <si>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</si>
  <si>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</si>
  <si>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</si>
  <si>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</si>
  <si>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</si>
  <si>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</si>
  <si>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</si>
  <si>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</si>
  <si>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</si>
  <si>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</si>
  <si>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</si>
  <si>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</si>
  <si>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</si>
  <si>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</si>
  <si>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</si>
  <si>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</si>
  <si>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</si>
  <si>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</si>
  <si>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</si>
  <si>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</si>
  <si>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</si>
  <si>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</si>
  <si>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</si>
  <si>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</si>
  <si>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</si>
  <si>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</si>
  <si>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</si>
  <si>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</si>
  <si>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</si>
  <si>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</si>
  <si>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</si>
  <si>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</si>
  <si>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</si>
  <si>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</si>
  <si>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</si>
  <si>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</si>
  <si>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</si>
  <si>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</si>
  <si>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</si>
  <si>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</si>
  <si>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</si>
  <si>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</si>
  <si>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</si>
  <si>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</si>
  <si>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</si>
  <si>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</si>
  <si>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</si>
  <si>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</si>
  <si>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</si>
  <si>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</si>
  <si>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</si>
  <si>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</si>
  <si>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</si>
  <si>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</si>
  <si>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</si>
  <si>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</si>
  <si>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</si>
  <si>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</si>
  <si>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</si>
  <si>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</si>
  <si>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</si>
  <si>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</si>
  <si>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</si>
  <si>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</si>
  <si>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</si>
  <si>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</si>
  <si>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</si>
  <si>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</si>
  <si>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</si>
  <si>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</si>
  <si>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</si>
  <si>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</si>
  <si>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</si>
  <si>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</si>
  <si>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</si>
  <si>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</si>
  <si>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</si>
  <si>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</si>
  <si>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</si>
  <si>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</si>
  <si>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</si>
  <si>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</si>
  <si>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</si>
  <si>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</si>
  <si>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</si>
  <si>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</si>
  <si>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</si>
  <si>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</si>
  <si>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</si>
  <si>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</si>
  <si>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</si>
  <si>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</si>
  <si>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</si>
  <si>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</si>
  <si>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</si>
  <si>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</si>
  <si>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</si>
  <si>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</si>
  <si>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</si>
  <si>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</si>
  <si>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</si>
  <si>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</si>
  <si>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</si>
  <si>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</si>
  <si>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</si>
  <si>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</si>
  <si>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</si>
  <si>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</si>
  <si>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</si>
  <si>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</si>
  <si>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</si>
  <si>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</si>
  <si>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</si>
  <si>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</si>
  <si>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</si>
  <si>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</si>
  <si>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</si>
  <si>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</si>
  <si>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</si>
  <si>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</si>
  <si>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</si>
  <si>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</si>
  <si>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</si>
  <si>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</si>
  <si>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</si>
  <si>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</si>
  <si>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</si>
  <si>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</si>
  <si>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</si>
  <si>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</si>
  <si>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</si>
  <si>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</si>
  <si>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</si>
  <si>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</si>
  <si>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</si>
  <si>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</si>
  <si>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</si>
  <si>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</si>
  <si>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</si>
  <si>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</si>
  <si>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</si>
  <si>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</si>
  <si>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</si>
  <si>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</si>
  <si>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</si>
  <si>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</si>
  <si>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</si>
  <si>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</si>
  <si>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</si>
  <si>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</si>
  <si>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</si>
  <si>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</si>
  <si>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</si>
  <si>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</si>
  <si>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</si>
  <si>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</si>
  <si>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</si>
  <si>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</si>
  <si>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</si>
  <si>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</si>
  <si>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</si>
  <si>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</si>
  <si>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</si>
  <si>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</si>
  <si>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</si>
  <si>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</si>
  <si>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</si>
  <si>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</si>
  <si>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</si>
  <si>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</si>
  <si>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</si>
  <si>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</si>
  <si>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</si>
  <si>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</si>
  <si>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</si>
  <si>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</si>
  <si>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</si>
  <si>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</si>
  <si>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</si>
  <si>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</si>
  <si>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</si>
  <si>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</si>
  <si>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</si>
  <si>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</si>
  <si>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</si>
  <si>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</si>
  <si>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</si>
  <si>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</si>
  <si>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</si>
  <si>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</si>
  <si>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</si>
  <si>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</si>
  <si>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</si>
  <si>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</si>
  <si>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</si>
  <si>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</si>
  <si>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</si>
  <si>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</si>
  <si>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</si>
  <si>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</si>
  <si>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</si>
  <si>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</si>
  <si>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</si>
  <si>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</si>
  <si>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</si>
  <si>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</si>
  <si>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</si>
  <si>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</si>
  <si>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</si>
  <si>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</si>
  <si>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</si>
  <si>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</si>
  <si>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</si>
  <si>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</si>
  <si>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</si>
  <si>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</si>
  <si>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</si>
  <si>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</si>
  <si>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</si>
  <si>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</si>
  <si>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</si>
  <si>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</si>
  <si>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</si>
  <si>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</si>
  <si>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</si>
  <si>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</si>
  <si>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</si>
  <si>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</si>
  <si>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</si>
  <si>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</si>
  <si>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</si>
  <si>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</si>
  <si>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</si>
  <si>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</si>
  <si>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</si>
  <si>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</si>
  <si>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</si>
  <si>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</si>
  <si>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</si>
  <si>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</si>
  <si>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</si>
  <si>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</si>
  <si>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</si>
  <si>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</si>
  <si>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</si>
  <si>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</si>
  <si>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</si>
  <si>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</si>
  <si>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</si>
  <si>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</si>
  <si>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</si>
  <si>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</si>
  <si>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</si>
  <si>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</si>
  <si>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</si>
  <si>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</si>
  <si>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</si>
  <si>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</si>
  <si>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</si>
  <si>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</si>
  <si>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</si>
  <si>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</si>
  <si>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</si>
  <si>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</si>
  <si>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</si>
  <si>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</si>
  <si>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</si>
  <si>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</si>
  <si>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</si>
  <si>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</si>
  <si>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</si>
  <si>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</si>
  <si>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</si>
  <si>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</si>
  <si>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</si>
  <si>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</si>
  <si>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</si>
  <si>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</si>
  <si>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</si>
  <si>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</si>
  <si>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</si>
  <si>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</si>
  <si>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</si>
  <si>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</si>
  <si>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</si>
  <si>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</si>
  <si>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</si>
  <si>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</si>
  <si>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</si>
  <si>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</si>
  <si>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</si>
  <si>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</si>
  <si>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</si>
  <si>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</si>
  <si>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</si>
  <si>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</si>
  <si>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</si>
  <si>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</si>
  <si>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</si>
  <si>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</si>
  <si>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</si>
  <si>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</si>
  <si>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</si>
  <si>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</si>
  <si>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</si>
  <si>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</si>
  <si>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</si>
  <si>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</si>
  <si>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</si>
  <si>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</si>
  <si>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</si>
  <si>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</si>
  <si>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</si>
  <si>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</si>
  <si>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</si>
  <si>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</si>
  <si>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</si>
  <si>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</si>
  <si>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</si>
  <si>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</si>
  <si>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</si>
  <si>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</si>
  <si>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</si>
  <si>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</si>
  <si>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</si>
  <si>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</si>
  <si>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</si>
  <si>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</si>
  <si>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</si>
  <si>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</si>
  <si>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</si>
  <si>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</si>
  <si>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</si>
  <si>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</si>
  <si>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</si>
  <si>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</si>
  <si>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</si>
  <si>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</si>
  <si>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</si>
  <si>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</si>
  <si>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</si>
  <si>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</si>
  <si>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</si>
  <si>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</si>
  <si>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</si>
  <si>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</si>
  <si>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</si>
  <si>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</si>
  <si>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</si>
  <si>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</si>
  <si>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</si>
  <si>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</si>
  <si>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</si>
  <si>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</si>
  <si>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</si>
  <si>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</si>
  <si>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</si>
  <si>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</si>
  <si>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</si>
  <si>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</si>
  <si>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</si>
  <si>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</si>
  <si>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</si>
  <si>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</si>
  <si>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</si>
  <si>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</si>
  <si>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</si>
  <si>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</si>
  <si>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</si>
  <si>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</si>
  <si>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</si>
  <si>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</si>
  <si>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</si>
  <si>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</si>
  <si>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</si>
  <si>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</si>
  <si>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</si>
  <si>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</si>
  <si>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</si>
  <si>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</si>
  <si>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</si>
  <si>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</si>
  <si>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</si>
  <si>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</si>
  <si>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</si>
  <si>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</si>
  <si>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</si>
  <si>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</si>
  <si>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</si>
  <si>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</si>
  <si>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</si>
  <si>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</si>
  <si>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</si>
  <si>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</si>
  <si>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</si>
  <si>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</si>
  <si>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</si>
  <si>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</si>
  <si>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</si>
  <si>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</si>
  <si>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</si>
  <si>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</si>
  <si>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</si>
  <si>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</si>
  <si>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</si>
  <si>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</si>
  <si>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</si>
  <si>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</si>
  <si>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</si>
  <si>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</si>
  <si>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</si>
  <si>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</si>
  <si>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</si>
  <si>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</si>
  <si>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</si>
  <si>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</si>
  <si>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</si>
  <si>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</si>
  <si>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</si>
  <si>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</si>
  <si>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</si>
  <si>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</si>
  <si>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</si>
  <si>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</si>
  <si>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</si>
  <si>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</si>
  <si>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</si>
  <si>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</si>
  <si>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</si>
  <si>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</si>
  <si>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</si>
  <si>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</si>
  <si>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</si>
  <si>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</si>
  <si>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</si>
  <si>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</si>
  <si>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</si>
  <si>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</si>
  <si>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</si>
  <si>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</si>
  <si>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</si>
  <si>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</si>
  <si>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</si>
  <si>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</si>
  <si>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</si>
  <si>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</si>
  <si>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</si>
  <si>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</si>
  <si>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</si>
  <si>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</si>
  <si>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</si>
  <si>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</si>
  <si>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</si>
  <si>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</si>
  <si>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</si>
  <si>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</si>
  <si>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</si>
  <si>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</si>
  <si>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</si>
  <si>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</si>
  <si>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</si>
  <si>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</si>
  <si>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</si>
  <si>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</si>
  <si>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</si>
  <si>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</si>
  <si>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</si>
  <si>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</si>
  <si>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</si>
  <si>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</si>
  <si>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</si>
  <si>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</si>
  <si>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</si>
  <si>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</si>
  <si>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</si>
  <si>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</si>
  <si>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</si>
  <si>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</si>
  <si>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</si>
  <si>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</si>
  <si>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</si>
  <si>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</si>
  <si>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</si>
  <si>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</si>
  <si>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</si>
  <si>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</si>
  <si>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</si>
  <si>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</si>
  <si>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</si>
  <si>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</si>
  <si>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</si>
  <si>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</si>
  <si>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</si>
  <si>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</si>
  <si>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</si>
  <si>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</si>
  <si>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</si>
  <si>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</si>
  <si>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</si>
  <si>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</si>
  <si>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</si>
  <si>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</si>
  <si>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</si>
  <si>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</si>
  <si>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</si>
  <si>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</si>
  <si>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</si>
  <si>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</si>
  <si>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</si>
  <si>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</si>
  <si>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</si>
  <si>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</si>
  <si>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</si>
  <si>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</si>
  <si>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</si>
  <si>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</si>
  <si>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</si>
  <si>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</si>
  <si>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</si>
  <si>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</si>
  <si>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</si>
  <si>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</si>
  <si>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</si>
  <si>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</si>
  <si>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</si>
  <si>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</si>
  <si>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</si>
  <si>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</si>
  <si>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</si>
  <si>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</si>
  <si>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</si>
  <si>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</si>
  <si>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</si>
  <si>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</si>
  <si>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</si>
  <si>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</si>
  <si>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</si>
  <si>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</si>
  <si>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</si>
  <si>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</si>
  <si>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</si>
  <si>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</si>
  <si>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</si>
  <si>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</si>
  <si>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</si>
  <si>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</si>
  <si>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</si>
  <si>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</si>
  <si>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</si>
  <si>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</si>
  <si>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</si>
  <si>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</si>
  <si>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</si>
  <si>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</si>
  <si>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</si>
  <si>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</si>
  <si>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</si>
  <si>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</si>
  <si>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</si>
  <si>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</si>
  <si>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</si>
  <si>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</si>
  <si>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</si>
  <si>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</si>
  <si>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</si>
  <si>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</si>
  <si>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</si>
  <si>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</si>
  <si>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</si>
  <si>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</si>
  <si>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</si>
  <si>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</si>
  <si>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</si>
  <si>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</si>
  <si>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</si>
  <si>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</si>
  <si>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</si>
  <si>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</si>
  <si>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</si>
  <si>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</si>
  <si>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</si>
  <si>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</si>
  <si>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</si>
  <si>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</si>
  <si>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</si>
  <si>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</si>
  <si>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</si>
  <si>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</si>
  <si>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</si>
  <si>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</si>
  <si>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</si>
  <si>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</si>
  <si>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</si>
  <si>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</si>
  <si>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</si>
  <si>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</si>
  <si>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</si>
  <si>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</si>
  <si>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</si>
  <si>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</si>
  <si>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</si>
  <si>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</si>
  <si>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</si>
  <si>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</si>
  <si>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</si>
  <si>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</si>
  <si>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</si>
  <si>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</si>
  <si>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</si>
  <si>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</si>
  <si>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</si>
  <si>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</si>
  <si>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</si>
  <si>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</si>
  <si>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</si>
  <si>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</si>
  <si>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</si>
  <si>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</si>
  <si>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</si>
  <si>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</si>
  <si>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</si>
  <si>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</si>
  <si>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</si>
  <si>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</si>
  <si>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</si>
  <si>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</si>
  <si>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</si>
  <si>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</si>
  <si>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</si>
  <si>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</si>
  <si>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</si>
  <si>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</si>
  <si>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</si>
  <si>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</si>
  <si>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</si>
  <si>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</si>
  <si>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</si>
  <si>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</si>
  <si>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</si>
  <si>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</si>
  <si>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</si>
  <si>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</si>
  <si>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</si>
  <si>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</si>
  <si>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</si>
  <si>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</si>
  <si>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</si>
  <si>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</si>
  <si>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</si>
  <si>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</si>
  <si>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</si>
  <si>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</si>
  <si>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</si>
  <si>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</si>
  <si>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</si>
  <si>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</si>
  <si>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</si>
  <si>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</si>
  <si>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</si>
  <si>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</si>
  <si>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</si>
  <si>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</si>
  <si>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</si>
  <si>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</si>
  <si>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</si>
  <si>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</si>
  <si>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</si>
  <si>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</si>
  <si>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</si>
  <si>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</si>
  <si>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</si>
  <si>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</si>
  <si>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</si>
  <si>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</si>
  <si>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</si>
  <si>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</si>
  <si>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</si>
  <si>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</si>
  <si>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</si>
  <si>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</si>
  <si>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</si>
  <si>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</si>
  <si>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</si>
  <si>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</si>
  <si>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</si>
  <si>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</si>
  <si>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</si>
  <si>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</si>
  <si>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</si>
  <si>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</si>
  <si>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</si>
  <si>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</si>
  <si>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</si>
  <si>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</si>
  <si>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</si>
  <si>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</si>
  <si>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</si>
  <si>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</si>
  <si>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</si>
  <si>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</si>
  <si>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</si>
  <si>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</si>
  <si>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</si>
  <si>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</si>
  <si>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</si>
  <si>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</si>
  <si>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</si>
  <si>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</si>
  <si>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</si>
  <si>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</si>
  <si>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</si>
  <si>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</si>
  <si>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</si>
  <si>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</si>
  <si>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</si>
  <si>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</si>
  <si>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</si>
  <si>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</si>
  <si>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</si>
  <si>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</si>
  <si>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</si>
  <si>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</si>
  <si>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</si>
  <si>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</si>
  <si>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</si>
  <si>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</si>
  <si>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</si>
  <si>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</si>
  <si>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</si>
  <si>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</si>
  <si>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</si>
  <si>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</si>
  <si>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</si>
  <si>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</si>
  <si>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</si>
  <si>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</si>
  <si>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</si>
  <si>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</si>
  <si>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</si>
  <si>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</si>
  <si>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</si>
  <si>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</si>
  <si>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</si>
  <si>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</si>
  <si>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</si>
  <si>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</si>
  <si>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</si>
  <si>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</si>
  <si>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</si>
  <si>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</si>
  <si>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</si>
  <si>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</si>
  <si>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</si>
  <si>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</si>
  <si>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</si>
  <si>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</si>
  <si>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</si>
  <si>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</si>
  <si>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</si>
  <si>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</si>
  <si>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</si>
  <si>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</si>
  <si>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</si>
  <si>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</si>
  <si>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</si>
  <si>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</si>
  <si>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</si>
  <si>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</si>
  <si>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</si>
  <si>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</si>
  <si>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</si>
  <si>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</si>
  <si>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</si>
  <si>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</si>
  <si>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</si>
  <si>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</si>
  <si>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</si>
  <si>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</si>
  <si>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</si>
  <si>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</si>
  <si>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</si>
  <si>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</si>
  <si>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</si>
  <si>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</si>
  <si>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</si>
  <si>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</si>
  <si>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</si>
  <si>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</si>
  <si>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</si>
  <si>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</si>
  <si>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</si>
  <si>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</si>
  <si>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</si>
  <si>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</si>
  <si>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</si>
  <si>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</si>
  <si>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</si>
  <si>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</si>
  <si>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</si>
  <si>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</si>
  <si>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</si>
  <si>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</si>
  <si>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</si>
  <si>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</si>
  <si>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</si>
  <si>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</si>
  <si>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</si>
  <si>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</si>
  <si>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</si>
  <si>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</si>
  <si>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</si>
  <si>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</si>
  <si>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</si>
  <si>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</si>
  <si>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</si>
  <si>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</si>
  <si>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</si>
  <si>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</si>
  <si>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</si>
  <si>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</si>
  <si>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</si>
  <si>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</si>
  <si>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</si>
  <si>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</si>
  <si>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</si>
  <si>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</si>
  <si>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</si>
  <si>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</si>
  <si>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</si>
  <si>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</si>
  <si>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</si>
  <si>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</si>
  <si>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</si>
  <si>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</si>
  <si>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</si>
  <si>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</si>
  <si>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</si>
  <si>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</si>
  <si>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</si>
  <si>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</si>
  <si>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</si>
  <si>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</si>
  <si>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</si>
  <si>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</si>
  <si>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</si>
  <si>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</si>
  <si>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</si>
  <si>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</si>
  <si>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</si>
  <si>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</si>
  <si>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</si>
  <si>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</si>
  <si>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</si>
  <si>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</si>
  <si>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</si>
  <si>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</si>
  <si>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</si>
  <si>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</si>
  <si>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</si>
  <si>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</si>
  <si>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</si>
  <si>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</si>
  <si>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</si>
  <si>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</si>
  <si>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</si>
  <si>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</si>
  <si>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</si>
  <si>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</si>
  <si>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</si>
  <si>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</si>
  <si>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</si>
  <si>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</si>
  <si>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</si>
  <si>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</si>
  <si>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</si>
  <si>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</si>
  <si>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</si>
  <si>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</si>
  <si>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</si>
  <si>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</si>
  <si>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</si>
  <si>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</si>
  <si>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</si>
  <si>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</si>
  <si>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</si>
  <si>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</si>
  <si>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</si>
  <si>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</si>
  <si>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</si>
  <si>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</si>
  <si>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</si>
  <si>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</si>
  <si>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</si>
  <si>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</si>
  <si>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</si>
  <si>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</si>
  <si>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</si>
  <si>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</si>
  <si>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</si>
  <si>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</si>
  <si>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</si>
  <si>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</si>
  <si>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</si>
  <si>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</si>
  <si>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</si>
  <si>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</si>
  <si>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</si>
  <si>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</si>
  <si>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</si>
  <si>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</si>
  <si>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</si>
  <si>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</si>
  <si>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</si>
  <si>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</si>
  <si>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</si>
  <si>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</si>
  <si>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</si>
  <si>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</si>
  <si>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</si>
  <si>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</si>
  <si>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</si>
  <si>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</si>
  <si>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</si>
  <si>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</si>
  <si>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</si>
  <si>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</si>
  <si>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</si>
  <si>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</si>
  <si>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</si>
  <si>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</si>
  <si>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</si>
  <si>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</si>
  <si>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</si>
  <si>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</si>
  <si>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</si>
  <si>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</si>
  <si>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</si>
  <si>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</si>
  <si>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</si>
  <si>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</si>
  <si>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</si>
  <si>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</si>
  <si>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</si>
  <si>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</si>
  <si>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</si>
  <si>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</si>
  <si>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</si>
  <si>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</si>
  <si>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</si>
  <si>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</si>
  <si>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</si>
  <si>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</si>
  <si>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</si>
  <si>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</si>
  <si>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</si>
  <si>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</si>
  <si>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</si>
  <si>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</si>
  <si>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</si>
  <si>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</si>
  <si>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</si>
  <si>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</si>
  <si>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</si>
  <si>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</si>
  <si>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</si>
  <si>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</si>
  <si>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</si>
  <si>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</si>
  <si>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</si>
  <si>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</si>
  <si>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</si>
  <si>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</si>
  <si>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</si>
  <si>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</si>
  <si>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</si>
  <si>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</si>
  <si>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</si>
  <si>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</si>
  <si>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</si>
  <si>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</si>
  <si>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</si>
  <si>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</si>
  <si>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</si>
  <si>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</si>
  <si>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</si>
  <si>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</si>
  <si>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</si>
  <si>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</si>
  <si>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</si>
  <si>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</si>
  <si>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</si>
  <si>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</si>
  <si>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</si>
  <si>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</si>
  <si>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</si>
  <si>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</si>
  <si>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</si>
  <si>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</si>
  <si>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</si>
  <si>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</si>
  <si>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</si>
  <si>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</si>
  <si>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</si>
  <si>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</si>
  <si>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</si>
  <si>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</si>
  <si>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</si>
  <si>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</si>
  <si>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</si>
  <si>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</si>
  <si>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</si>
  <si>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</si>
  <si>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</si>
  <si>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</si>
  <si>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</si>
  <si>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</si>
  <si>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</si>
  <si>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</si>
  <si>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</si>
  <si>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</si>
  <si>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</si>
  <si>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</si>
  <si>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</si>
  <si>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</si>
  <si>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</si>
  <si>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</si>
  <si>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</si>
  <si>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</si>
  <si>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</si>
  <si>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</si>
  <si>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</si>
  <si>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</si>
  <si>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</si>
  <si>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</si>
  <si>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</si>
  <si>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</si>
  <si>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</si>
  <si>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</si>
  <si>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</si>
  <si>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</si>
  <si>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</si>
  <si>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</si>
  <si>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</si>
  <si>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</si>
  <si>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</si>
  <si>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</si>
  <si>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</si>
  <si>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</si>
  <si>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</si>
  <si>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</si>
  <si>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</si>
  <si>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</si>
  <si>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</si>
  <si>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</si>
  <si>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</si>
  <si>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</si>
  <si>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</si>
  <si>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</si>
  <si>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</si>
  <si>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</si>
  <si>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</si>
  <si>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</si>
  <si>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</si>
  <si>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</si>
  <si>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</si>
  <si>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</si>
  <si>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</si>
  <si>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</si>
  <si>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</si>
  <si>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</si>
  <si>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</si>
  <si>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</si>
  <si>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</si>
  <si>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</si>
  <si>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</si>
  <si>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</si>
  <si>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</si>
  <si>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</si>
  <si>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</si>
  <si>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</si>
  <si>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</si>
  <si>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</si>
  <si>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</si>
  <si>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</si>
  <si>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</si>
  <si>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</si>
  <si>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</si>
  <si>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</si>
  <si>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</si>
  <si>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</si>
  <si>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</si>
  <si>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</si>
  <si>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</si>
  <si>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</si>
  <si>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</si>
  <si>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</si>
  <si>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</si>
  <si>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</si>
  <si>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</si>
  <si>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</si>
  <si>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</si>
  <si>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</si>
  <si>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</si>
  <si>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</si>
  <si>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</si>
  <si>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</si>
  <si>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</si>
  <si>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</si>
  <si>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</si>
  <si>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</si>
  <si>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</si>
  <si>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</si>
  <si>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</si>
  <si>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</si>
  <si>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</si>
  <si>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</si>
  <si>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</si>
  <si>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</si>
  <si>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</si>
  <si>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</si>
  <si>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</si>
  <si>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</si>
  <si>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</si>
  <si>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</si>
  <si>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</si>
  <si>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</si>
  <si>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</si>
  <si>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</si>
  <si>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</si>
  <si>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</si>
  <si>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</si>
  <si>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</si>
  <si>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</si>
  <si>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</si>
  <si>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</si>
  <si>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</si>
  <si>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</si>
  <si>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</si>
  <si>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</si>
  <si>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</si>
  <si>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</si>
  <si>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</si>
  <si>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</si>
  <si>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</si>
  <si>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</si>
  <si>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</si>
  <si>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</si>
  <si>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</si>
  <si>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</si>
  <si>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</si>
  <si>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</si>
  <si>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</si>
  <si>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</si>
  <si>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</si>
  <si>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</si>
  <si>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</si>
  <si>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</si>
  <si>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</si>
  <si>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</si>
  <si>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</si>
  <si>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</si>
  <si>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</si>
  <si>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</si>
  <si>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</si>
  <si>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</si>
  <si>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</si>
  <si>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</si>
  <si>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</si>
  <si>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</si>
  <si>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</si>
  <si>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</si>
  <si>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</si>
  <si>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</si>
  <si>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</si>
  <si>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</si>
  <si>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</si>
  <si>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</si>
  <si>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</si>
  <si>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</si>
  <si>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</si>
  <si>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</si>
  <si>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</si>
  <si>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</si>
  <si>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</si>
  <si>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</si>
  <si>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</si>
  <si>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</si>
  <si>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</si>
  <si>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</si>
  <si>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</si>
  <si>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</si>
  <si>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</si>
  <si>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</si>
  <si>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</si>
  <si>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</si>
  <si>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</si>
  <si>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</si>
  <si>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</si>
  <si>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</si>
  <si>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</si>
  <si>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</si>
  <si>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</si>
  <si>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</si>
  <si>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</si>
  <si>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</si>
  <si>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</si>
  <si>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</si>
  <si>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</si>
  <si>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</si>
  <si>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</si>
  <si>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</si>
  <si>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</si>
  <si>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</si>
  <si>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</si>
  <si>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</si>
  <si>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</si>
  <si>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</si>
  <si>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</si>
  <si>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</si>
  <si>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</si>
  <si>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</si>
  <si>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</si>
  <si>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</si>
  <si>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</si>
  <si>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</si>
  <si>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</si>
  <si>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</si>
  <si>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</si>
  <si>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</si>
  <si>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</si>
  <si>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</si>
  <si>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</si>
  <si>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</si>
  <si>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</si>
  <si>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</si>
  <si>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</si>
  <si>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</si>
  <si>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</si>
  <si>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</si>
  <si>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</si>
  <si>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</si>
  <si>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</si>
  <si>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</si>
  <si>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</si>
  <si>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</si>
  <si>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</si>
  <si>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</si>
  <si>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</si>
  <si>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</si>
  <si>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</si>
  <si>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</si>
  <si>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</si>
  <si>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</si>
  <si>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</si>
  <si>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</si>
  <si>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</si>
  <si>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</si>
  <si>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</si>
  <si>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</si>
  <si>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</si>
  <si>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</si>
  <si>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</si>
  <si>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</si>
  <si>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</si>
  <si>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</si>
  <si>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</si>
  <si>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</si>
  <si>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</si>
  <si>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</si>
  <si>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</si>
  <si>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</si>
  <si>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</si>
  <si>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</si>
  <si>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</si>
  <si>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</si>
  <si>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</si>
  <si>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</si>
  <si>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</si>
  <si>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</si>
  <si>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</si>
  <si>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</si>
  <si>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</si>
  <si>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</si>
  <si>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</si>
  <si>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</si>
  <si>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</si>
  <si>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</si>
  <si>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</si>
  <si>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</si>
  <si>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</si>
  <si>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</si>
  <si>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</si>
  <si>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</si>
  <si>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</si>
  <si>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</si>
  <si>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</si>
  <si>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</si>
  <si>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</si>
  <si>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</si>
  <si>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</si>
  <si>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</si>
  <si>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</si>
  <si>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</si>
  <si>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</si>
  <si>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</si>
  <si>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</si>
  <si>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</si>
  <si>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</si>
  <si>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</si>
  <si>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</si>
  <si>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</si>
  <si>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</si>
  <si>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</si>
  <si>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</si>
  <si>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</si>
  <si>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</si>
  <si>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</si>
  <si>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</si>
  <si>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</si>
  <si>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</si>
  <si>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</si>
  <si>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</si>
  <si>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</si>
  <si>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</si>
  <si>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</si>
  <si>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</si>
  <si>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</si>
  <si>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</si>
  <si>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</si>
  <si>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</si>
  <si>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</si>
  <si>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</si>
  <si>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</si>
  <si>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</si>
  <si>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</si>
  <si>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</si>
  <si>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</si>
  <si>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</si>
  <si>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</si>
  <si>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</si>
  <si>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</si>
  <si>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</si>
  <si>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</si>
  <si>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</si>
  <si>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</si>
  <si>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</si>
  <si>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</si>
  <si>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</si>
  <si>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</si>
  <si>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</si>
  <si>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</si>
  <si>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</si>
  <si>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</si>
  <si>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</si>
  <si>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</si>
  <si>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</si>
  <si>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</si>
  <si>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</si>
  <si>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</si>
  <si>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</si>
  <si>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</si>
  <si>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</si>
  <si>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</si>
  <si>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</si>
  <si>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</si>
  <si>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</si>
  <si>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</si>
  <si>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</si>
  <si>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</si>
  <si>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</si>
  <si>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</si>
  <si>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</si>
  <si>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</si>
  <si>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</si>
  <si>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</si>
  <si>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</si>
  <si>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</si>
  <si>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</si>
  <si>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</si>
  <si>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</si>
  <si>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</si>
  <si>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</si>
  <si>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</si>
  <si>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</si>
  <si>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</si>
  <si>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</si>
  <si>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</si>
  <si>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</si>
  <si>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</si>
  <si>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</si>
  <si>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</si>
  <si>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</si>
  <si>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</si>
  <si>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</si>
  <si>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</si>
  <si>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</si>
  <si>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</si>
  <si>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</si>
  <si>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</si>
  <si>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</si>
  <si>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</si>
  <si>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</si>
  <si>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</si>
  <si>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</si>
  <si>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</si>
  <si>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</si>
  <si>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</si>
  <si>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</si>
  <si>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</si>
  <si>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</si>
  <si>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</si>
  <si>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</si>
  <si>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</si>
  <si>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</si>
  <si>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</si>
  <si>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</si>
  <si>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</si>
  <si>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</si>
  <si>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</si>
  <si>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</si>
  <si>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</si>
  <si>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</si>
  <si>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</si>
  <si>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</si>
  <si>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</si>
  <si>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</si>
  <si>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</si>
  <si>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</si>
  <si>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</si>
  <si>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</si>
  <si>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</si>
  <si>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</si>
  <si>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</si>
  <si>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</si>
  <si>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</si>
  <si>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</si>
  <si>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</si>
  <si>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</si>
  <si>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</si>
  <si>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</si>
  <si>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</si>
  <si>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</si>
  <si>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</si>
  <si>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</si>
  <si>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</si>
  <si>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</si>
  <si>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</si>
  <si>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</si>
  <si>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</si>
  <si>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</si>
  <si>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</si>
  <si>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</si>
  <si>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</si>
  <si>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</si>
  <si>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</si>
  <si>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</si>
  <si>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</si>
  <si>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</si>
  <si>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</si>
  <si>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</si>
  <si>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</si>
  <si>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</si>
  <si>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</si>
  <si>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</si>
  <si>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</si>
  <si>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</si>
  <si>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</si>
  <si>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</si>
  <si>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</si>
  <si>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</si>
  <si>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</si>
  <si>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</si>
  <si>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</si>
  <si>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</si>
  <si>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</si>
  <si>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</si>
  <si>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</si>
  <si>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</si>
  <si>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</si>
  <si>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</si>
  <si>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</si>
  <si>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</si>
  <si>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</si>
  <si>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</si>
  <si>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</si>
  <si>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</si>
  <si>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</si>
  <si>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</si>
  <si>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</si>
  <si>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</si>
  <si>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</si>
  <si>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</si>
  <si>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</si>
  <si>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</si>
  <si>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</si>
  <si>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</si>
  <si>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</si>
  <si>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</si>
  <si>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</si>
  <si>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</si>
  <si>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</si>
  <si>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</si>
  <si>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</si>
  <si>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</si>
  <si>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</si>
  <si>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</si>
  <si>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</si>
  <si>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</si>
  <si>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</si>
  <si>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</si>
  <si>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</si>
  <si>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</si>
  <si>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</si>
  <si>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</si>
  <si>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</si>
  <si>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</si>
  <si>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</si>
  <si>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</si>
  <si>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</si>
  <si>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</si>
  <si>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</si>
  <si>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</si>
  <si>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</si>
  <si>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</si>
  <si>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</si>
  <si>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</si>
  <si>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</si>
  <si>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</si>
  <si>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</si>
  <si>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</si>
  <si>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</si>
  <si>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</si>
  <si>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</si>
  <si>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</si>
  <si>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</si>
  <si>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</si>
  <si>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</si>
  <si>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</si>
  <si>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</si>
  <si>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</si>
  <si>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</si>
  <si>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</si>
  <si>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</si>
  <si>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</si>
  <si>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</si>
  <si>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</si>
  <si>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</si>
  <si>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</si>
  <si>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</si>
  <si>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</si>
  <si>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</si>
  <si>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</si>
  <si>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</si>
  <si>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</si>
  <si>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</si>
  <si>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</si>
  <si>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</si>
  <si>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</si>
  <si>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</si>
  <si>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</si>
  <si>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</si>
  <si>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</si>
  <si>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</si>
  <si>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</si>
  <si>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</si>
  <si>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</si>
  <si>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</si>
  <si>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</si>
  <si>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</si>
  <si>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</si>
  <si>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</si>
  <si>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</si>
  <si>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</si>
  <si>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</si>
  <si>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</si>
  <si>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</si>
  <si>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</si>
  <si>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</si>
  <si>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</si>
  <si>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</si>
  <si>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</si>
  <si>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</si>
  <si>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</si>
  <si>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</si>
  <si>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</si>
  <si>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</si>
  <si>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</si>
  <si>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</si>
  <si>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</si>
  <si>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</si>
  <si>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</si>
  <si>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</si>
  <si>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</si>
  <si>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</si>
  <si>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</si>
  <si>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</si>
  <si>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</si>
  <si>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</si>
  <si>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</si>
  <si>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</si>
  <si>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</si>
  <si>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</si>
  <si>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</si>
  <si>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</si>
  <si>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</si>
  <si>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</si>
  <si>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</si>
  <si>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</si>
  <si>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</si>
  <si>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</si>
  <si>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</si>
  <si>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</si>
  <si>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</si>
  <si>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</si>
  <si>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</si>
  <si>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</si>
  <si>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</si>
  <si>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</si>
  <si>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</si>
  <si>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</si>
  <si>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</si>
  <si>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</si>
  <si>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</si>
  <si>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</si>
  <si>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</si>
  <si>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</si>
  <si>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</si>
  <si>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</si>
  <si>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</si>
  <si>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</si>
  <si>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</si>
  <si>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</si>
  <si>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</si>
  <si>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</si>
  <si>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</si>
  <si>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</si>
  <si>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</si>
  <si>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</si>
  <si>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</si>
  <si>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</si>
  <si>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</si>
  <si>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</si>
  <si>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</si>
  <si>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</si>
  <si>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</si>
  <si>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</si>
  <si>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</si>
  <si>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</si>
  <si>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</si>
  <si>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</si>
  <si>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</si>
  <si>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</si>
  <si>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</si>
  <si>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</si>
  <si>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</si>
  <si>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</si>
  <si>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</si>
  <si>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</si>
  <si>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</si>
  <si>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</si>
  <si>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</si>
  <si>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</si>
  <si>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</si>
  <si>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</si>
  <si>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</si>
  <si>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</si>
  <si>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</si>
  <si>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</si>
  <si>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</si>
  <si>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</si>
  <si>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</si>
  <si>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</si>
  <si>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</si>
  <si>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</si>
  <si>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</si>
  <si>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</si>
  <si>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</si>
  <si>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</si>
  <si>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</si>
  <si>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</si>
  <si>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</si>
  <si>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</si>
  <si>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</si>
  <si>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</si>
  <si>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</si>
  <si>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</si>
  <si>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</si>
  <si>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</si>
  <si>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</si>
  <si>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</si>
  <si>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</si>
  <si>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</si>
  <si>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</si>
  <si>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</si>
  <si>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</si>
  <si>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</si>
  <si>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</si>
  <si>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</si>
  <si>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</si>
  <si>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</si>
  <si>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</si>
  <si>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</si>
  <si>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</si>
  <si>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</si>
  <si>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</si>
  <si>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</si>
  <si>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</si>
  <si>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</si>
  <si>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</si>
  <si>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</si>
  <si>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</si>
  <si>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</si>
  <si>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</si>
  <si>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</si>
  <si>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</si>
  <si>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</si>
  <si>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</si>
  <si>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</si>
  <si>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</si>
  <si>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</si>
  <si>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</si>
  <si>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</si>
  <si>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</si>
  <si>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</si>
  <si>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</si>
  <si>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</si>
  <si>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</si>
  <si>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</si>
  <si>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</si>
  <si>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</si>
  <si>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</si>
  <si>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</si>
  <si>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</si>
  <si>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</si>
  <si>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</si>
  <si>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</si>
  <si>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</si>
  <si>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</si>
  <si>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</si>
  <si>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</si>
  <si>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</si>
  <si>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</si>
  <si>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</si>
  <si>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</si>
  <si>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</si>
  <si>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</si>
  <si>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</si>
  <si>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</si>
  <si>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</si>
  <si>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</si>
  <si>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</si>
  <si>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</si>
  <si>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</si>
  <si>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</si>
  <si>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</si>
  <si>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</si>
  <si>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</si>
  <si>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</si>
  <si>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</si>
  <si>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</si>
  <si>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</si>
  <si>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</si>
  <si>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</si>
  <si>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</si>
  <si>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</si>
  <si>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</si>
  <si>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</si>
  <si>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</si>
  <si>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</si>
  <si>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</si>
  <si>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</si>
  <si>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</si>
  <si>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</si>
  <si>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</si>
  <si>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</si>
  <si>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</si>
  <si>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</si>
  <si>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</si>
  <si>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</si>
  <si>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</si>
  <si>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</si>
  <si>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</si>
  <si>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</si>
  <si>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</si>
  <si>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</si>
  <si>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</si>
  <si>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</si>
  <si>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</si>
  <si>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</si>
  <si>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</si>
  <si>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</si>
  <si>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</si>
  <si>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</si>
  <si>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</si>
  <si>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</si>
  <si>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</si>
  <si>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</si>
  <si>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</si>
  <si>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</si>
  <si>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</si>
  <si>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</si>
  <si>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</si>
  <si>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</si>
  <si>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</si>
  <si>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</si>
  <si>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</si>
  <si>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</si>
  <si>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</si>
  <si>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</si>
  <si>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</si>
  <si>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</si>
  <si>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</si>
  <si>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</si>
  <si>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</si>
  <si>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</si>
  <si>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</si>
  <si>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</si>
  <si>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</si>
  <si>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</si>
  <si>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</si>
  <si>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</si>
  <si>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</si>
  <si>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</si>
  <si>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</si>
  <si>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</si>
  <si>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</si>
  <si>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</si>
  <si>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</si>
  <si>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</si>
  <si>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</si>
  <si>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</si>
  <si>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</si>
  <si>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</si>
  <si>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</si>
  <si>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</si>
  <si>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</si>
  <si>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</si>
  <si>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</si>
  <si>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</si>
  <si>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</si>
  <si>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</si>
  <si>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</si>
  <si>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</si>
  <si>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</si>
  <si>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</si>
  <si>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</si>
  <si>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</si>
  <si>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</si>
  <si>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</si>
  <si>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</si>
  <si>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</si>
  <si>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</si>
  <si>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</si>
  <si>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</si>
  <si>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</si>
  <si>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</si>
  <si>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</si>
  <si>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</si>
  <si>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</si>
  <si>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</si>
  <si>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</si>
  <si>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</si>
  <si>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</si>
  <si>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</si>
  <si>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</si>
  <si>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</si>
  <si>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</si>
  <si>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</si>
  <si>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</si>
  <si>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</si>
  <si>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</si>
  <si>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</si>
  <si>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</si>
  <si>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</si>
  <si>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</si>
  <si>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</si>
  <si>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</si>
  <si>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</si>
  <si>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</si>
  <si>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</si>
  <si>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</si>
  <si>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</si>
  <si>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</si>
  <si>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</si>
  <si>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</si>
  <si>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</si>
  <si>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</si>
  <si>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</si>
  <si>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</si>
  <si>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</si>
  <si>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</si>
  <si>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</si>
  <si>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</si>
  <si>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</si>
  <si>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</si>
  <si>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</si>
  <si>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</si>
  <si>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</si>
  <si>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</si>
  <si>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</si>
  <si>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</si>
  <si>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</si>
  <si>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</si>
  <si>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</si>
  <si>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</si>
  <si>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</si>
  <si>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</si>
  <si>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</si>
  <si>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</si>
  <si>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</si>
  <si>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</si>
  <si>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</si>
  <si>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</si>
  <si>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</si>
  <si>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</si>
  <si>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</si>
  <si>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</si>
  <si>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</si>
  <si>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</si>
  <si>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</si>
  <si>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</si>
  <si>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</si>
  <si>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</si>
  <si>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</si>
  <si>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</si>
  <si>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</si>
  <si>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</si>
  <si>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</si>
  <si>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</si>
  <si>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</si>
  <si>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</si>
  <si>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</si>
  <si>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</si>
  <si>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</si>
  <si>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</si>
  <si>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</si>
  <si>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</si>
  <si>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</si>
  <si>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</si>
  <si>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</si>
  <si>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</si>
  <si>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</si>
  <si>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</si>
  <si>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</si>
  <si>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</si>
  <si>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</si>
  <si>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</si>
  <si>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</si>
  <si>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</si>
  <si>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</si>
  <si>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</si>
  <si>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</si>
  <si>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</si>
  <si>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</si>
  <si>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</si>
  <si>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</si>
  <si>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</si>
  <si>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</si>
  <si>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</si>
  <si>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</si>
  <si>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</si>
  <si>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</si>
  <si>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</si>
  <si>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</si>
  <si>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</si>
  <si>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</si>
  <si>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</si>
  <si>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</si>
  <si>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</si>
  <si>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</si>
  <si>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</si>
  <si>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</si>
  <si>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</si>
  <si>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</si>
  <si>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</si>
  <si>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</si>
  <si>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</si>
  <si>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</si>
  <si>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</si>
  <si>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</si>
  <si>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</si>
  <si>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</si>
  <si>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</si>
  <si>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</si>
  <si>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</si>
  <si>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</si>
  <si>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</si>
  <si>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</si>
  <si>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</si>
  <si>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</si>
  <si>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</si>
  <si>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</si>
  <si>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</si>
  <si>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</si>
  <si>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</si>
  <si>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</si>
  <si>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</si>
  <si>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</si>
  <si>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</si>
  <si>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</si>
  <si>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</si>
  <si>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</si>
  <si>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</si>
  <si>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</si>
  <si>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</si>
  <si>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</si>
  <si>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</si>
  <si>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</si>
  <si>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</si>
  <si>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</si>
  <si>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</si>
  <si>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</si>
  <si>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</si>
  <si>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</si>
  <si>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</si>
  <si>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</si>
  <si>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</si>
  <si>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</si>
  <si>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</si>
  <si>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</si>
  <si>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</si>
  <si>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</si>
  <si>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</si>
  <si>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</si>
  <si>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</si>
  <si>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</si>
  <si>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</si>
  <si>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</si>
  <si>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</si>
  <si>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</si>
  <si>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</si>
  <si>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</si>
  <si>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</si>
  <si>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</si>
  <si>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</si>
  <si>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</si>
  <si>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</si>
  <si>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</si>
  <si>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</si>
  <si>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</si>
  <si>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</si>
  <si>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</si>
  <si>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</si>
  <si>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</si>
  <si>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</si>
  <si>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</si>
  <si>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</si>
  <si>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</si>
  <si>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</si>
  <si>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</si>
  <si>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</si>
  <si>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</si>
  <si>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</si>
  <si>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</si>
  <si>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</si>
  <si>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</si>
  <si>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</si>
  <si>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</si>
  <si>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</si>
  <si>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</si>
  <si>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</si>
  <si>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</si>
  <si>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</si>
  <si>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</si>
  <si>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</si>
  <si>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</si>
  <si>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</si>
  <si>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</si>
  <si>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</si>
  <si>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</si>
  <si>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</si>
  <si>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</si>
  <si>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</si>
  <si>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</si>
  <si>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</si>
  <si>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</si>
  <si>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</si>
  <si>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</si>
  <si>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</si>
  <si>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</si>
  <si>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</si>
  <si>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</si>
  <si>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</si>
  <si>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</si>
  <si>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</si>
  <si>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</si>
  <si>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</si>
  <si>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</si>
  <si>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</si>
  <si>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</si>
  <si>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</si>
  <si>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</si>
  <si>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</si>
  <si>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</si>
  <si>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</si>
  <si>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</si>
  <si>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</si>
  <si>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</si>
  <si>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</si>
  <si>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</si>
  <si>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</si>
  <si>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</si>
  <si>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</si>
  <si>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</si>
  <si>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</si>
  <si>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</si>
  <si>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</si>
  <si>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</si>
  <si>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</si>
  <si>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</si>
  <si>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</si>
  <si>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</si>
  <si>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</si>
  <si>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</si>
  <si>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</si>
  <si>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</si>
  <si>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</si>
  <si>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</si>
  <si>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</si>
  <si>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</si>
  <si>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</si>
  <si>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</si>
  <si>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</si>
  <si>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</si>
  <si>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</si>
  <si>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</si>
  <si>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</si>
  <si>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</si>
  <si>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</si>
  <si>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</si>
  <si>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</si>
  <si>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</si>
  <si>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</si>
  <si>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</si>
  <si>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</si>
  <si>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</si>
  <si>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</si>
  <si>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</si>
  <si>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</si>
  <si>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</si>
  <si>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</si>
  <si>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</si>
  <si>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</si>
  <si>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</si>
  <si>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</si>
  <si>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</si>
  <si>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</si>
  <si>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</si>
  <si>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</si>
  <si>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</si>
  <si>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</si>
  <si>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</si>
  <si>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</si>
  <si>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</si>
  <si>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</si>
  <si>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</si>
  <si>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</si>
  <si>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</si>
  <si>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</si>
  <si>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</si>
  <si>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</si>
  <si>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</si>
  <si>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</si>
  <si>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</si>
  <si>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</si>
  <si>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</si>
  <si>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</si>
  <si>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</si>
  <si>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</si>
  <si>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</si>
  <si>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</si>
  <si>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</si>
  <si>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</si>
  <si>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</si>
  <si>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</si>
  <si>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</si>
  <si>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</si>
  <si>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</si>
  <si>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</si>
  <si>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</si>
  <si>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</si>
  <si>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</si>
  <si>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</si>
  <si>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</si>
  <si>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</si>
  <si>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</si>
  <si>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</si>
  <si>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</si>
  <si>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</si>
  <si>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</si>
  <si>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</si>
  <si>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</si>
  <si>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</si>
  <si>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</si>
  <si>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</si>
  <si>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</si>
  <si>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</si>
  <si>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</si>
  <si>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</si>
  <si>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</si>
  <si>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</si>
  <si>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</si>
  <si>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</si>
  <si>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</si>
  <si>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</si>
  <si>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</si>
  <si>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</si>
  <si>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</si>
  <si>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</si>
  <si>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</si>
  <si>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</si>
  <si>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</si>
  <si>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</si>
  <si>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</si>
  <si>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</si>
  <si>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</si>
  <si>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</si>
  <si>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</si>
  <si>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</si>
  <si>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</si>
  <si>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</si>
  <si>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</si>
  <si>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</si>
  <si>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</si>
  <si>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</si>
  <si>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</si>
  <si>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</si>
  <si>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</si>
  <si>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</si>
  <si>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</si>
  <si>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</si>
  <si>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</si>
  <si>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</si>
  <si>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</si>
  <si>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</si>
  <si>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</si>
  <si>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</si>
  <si>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</si>
  <si>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</si>
  <si>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</si>
  <si>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</si>
  <si>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</si>
  <si>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</si>
  <si>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</si>
  <si>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</si>
  <si>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</si>
  <si>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</si>
  <si>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</si>
  <si>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</si>
  <si>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</si>
  <si>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</si>
  <si>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</si>
  <si>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</si>
  <si>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</si>
  <si>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</si>
  <si>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</si>
  <si>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</si>
  <si>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</si>
  <si>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</si>
  <si>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</si>
  <si>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</si>
  <si>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</si>
  <si>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</si>
  <si>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</si>
  <si>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</si>
  <si>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</si>
  <si>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</si>
  <si>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</si>
  <si>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</si>
  <si>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</si>
  <si>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</si>
  <si>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</si>
  <si>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</si>
  <si>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</si>
  <si>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</si>
  <si>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</si>
  <si>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</si>
  <si>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</si>
  <si>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</si>
  <si>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</si>
  <si>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</si>
  <si>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</si>
  <si>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</si>
  <si>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</si>
  <si>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</si>
  <si>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</si>
  <si>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</si>
  <si>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</si>
  <si>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</si>
  <si>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</si>
  <si>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</si>
  <si>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</si>
  <si>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</si>
  <si>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</si>
  <si>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</si>
  <si>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</si>
  <si>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</si>
  <si>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</si>
  <si>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</si>
  <si>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</si>
  <si>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</si>
  <si>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</si>
  <si>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</si>
  <si>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</si>
  <si>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</si>
  <si>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</si>
  <si>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</si>
  <si>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</si>
  <si>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</si>
  <si>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</si>
  <si>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</si>
  <si>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</si>
  <si>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</si>
  <si>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</si>
  <si>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</si>
  <si>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</si>
  <si>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</si>
  <si>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</si>
  <si>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</si>
  <si>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</si>
  <si>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</si>
  <si>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</si>
  <si>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</si>
  <si>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</si>
  <si>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</si>
  <si>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</si>
  <si>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</si>
  <si>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</si>
  <si>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</si>
  <si>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</si>
  <si>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</si>
  <si>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</si>
  <si>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</si>
  <si>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</si>
  <si>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</si>
  <si>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</si>
  <si>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</si>
  <si>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</si>
  <si>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</si>
  <si>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</si>
  <si>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</si>
  <si>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</si>
  <si>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</si>
  <si>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</si>
  <si>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</si>
  <si>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</si>
  <si>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</si>
  <si>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</si>
  <si>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</si>
  <si>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</si>
  <si>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</si>
  <si>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</si>
  <si>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</si>
  <si>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</si>
  <si>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</si>
  <si>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</si>
  <si>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</si>
  <si>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</si>
  <si>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</si>
  <si>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</si>
  <si>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</si>
  <si>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</si>
  <si>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</si>
  <si>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</si>
  <si>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</si>
  <si>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</si>
  <si>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</si>
  <si>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</si>
  <si>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</si>
  <si>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</si>
  <si>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</si>
  <si>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</si>
  <si>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</si>
  <si>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</si>
  <si>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</si>
  <si>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</si>
  <si>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</si>
  <si>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</si>
  <si>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</si>
  <si>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</si>
  <si>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</si>
  <si>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</si>
  <si>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</si>
  <si>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</si>
  <si>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</si>
  <si>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</si>
  <si>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</si>
  <si>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</si>
  <si>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</si>
  <si>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</si>
  <si>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</si>
  <si>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</si>
  <si>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</si>
  <si>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</si>
  <si>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</si>
  <si>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</si>
  <si>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</si>
  <si>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</si>
  <si>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</si>
  <si>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</si>
  <si>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</si>
  <si>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</si>
  <si>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</si>
  <si>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</si>
  <si>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</si>
  <si>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</si>
  <si>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</si>
  <si>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</si>
  <si>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</si>
  <si>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</si>
  <si>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</si>
  <si>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</si>
  <si>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</si>
  <si>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</si>
  <si>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</si>
  <si>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</si>
  <si>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</si>
  <si>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</si>
  <si>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</si>
  <si>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</si>
  <si>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</si>
  <si>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</si>
  <si>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</si>
  <si>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</si>
  <si>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</si>
  <si>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</si>
  <si>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</si>
  <si>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</si>
  <si>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</si>
  <si>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</si>
  <si>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</si>
  <si>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</si>
  <si>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</si>
  <si>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</si>
  <si>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</si>
  <si>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</si>
  <si>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</si>
  <si>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</si>
  <si>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</si>
  <si>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</si>
  <si>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</si>
  <si>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</si>
  <si>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</si>
  <si>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</si>
  <si>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</si>
  <si>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</si>
  <si>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</si>
  <si>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</si>
  <si>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</si>
  <si>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</si>
  <si>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</si>
  <si>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</si>
  <si>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</si>
  <si>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</si>
  <si>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</si>
  <si>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</si>
  <si>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</si>
  <si>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</si>
  <si>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</si>
  <si>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</si>
  <si>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</si>
  <si>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</si>
  <si>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</si>
  <si>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</si>
  <si>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</si>
  <si>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</si>
  <si>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</si>
  <si>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</si>
  <si>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</si>
  <si>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</si>
  <si>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</si>
  <si>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</si>
  <si>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</si>
  <si>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</si>
  <si>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</si>
  <si>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</si>
  <si>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</si>
  <si>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</si>
  <si>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</si>
  <si>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</si>
  <si>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</si>
  <si>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</si>
  <si>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</si>
  <si>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</si>
  <si>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</si>
  <si>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</si>
  <si>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</si>
  <si>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</si>
  <si>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</si>
  <si>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</si>
  <si>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</si>
  <si>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</si>
  <si>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</si>
  <si>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</si>
  <si>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</si>
  <si>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</si>
  <si>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</si>
  <si>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</si>
  <si>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</si>
  <si>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</si>
  <si>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</si>
  <si>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</si>
  <si>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</si>
  <si>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</si>
  <si>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</si>
  <si>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</si>
  <si>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</si>
  <si>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</si>
  <si>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</si>
  <si>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</si>
  <si>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</si>
  <si>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</si>
  <si>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</si>
  <si>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</si>
  <si>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</si>
  <si>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</si>
  <si>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</si>
  <si>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</si>
  <si>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</si>
  <si>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</si>
  <si>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</si>
  <si>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</si>
  <si>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</si>
  <si>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</si>
  <si>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</si>
  <si>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</si>
  <si>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</si>
  <si>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</si>
  <si>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</si>
  <si>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</si>
  <si>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</si>
  <si>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</si>
  <si>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</si>
  <si>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</si>
  <si>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</si>
  <si>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</si>
  <si>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</si>
  <si>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</si>
  <si>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</si>
  <si>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</si>
  <si>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</si>
  <si>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</si>
  <si>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</si>
  <si>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</si>
  <si>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</si>
  <si>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</si>
  <si>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</si>
  <si>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</si>
  <si>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</si>
  <si>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</si>
  <si>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</si>
  <si>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</si>
  <si>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</si>
  <si>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</si>
  <si>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</si>
  <si>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</si>
  <si>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</si>
  <si>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</si>
  <si>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</si>
  <si>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</si>
  <si>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</si>
  <si>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</si>
  <si>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</si>
  <si>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</si>
  <si>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</si>
  <si>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</si>
  <si>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</si>
  <si>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</si>
  <si>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</si>
  <si>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</si>
  <si>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</si>
  <si>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</si>
  <si>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</si>
  <si>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</si>
  <si>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</si>
  <si>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</si>
  <si>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</si>
  <si>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</si>
  <si>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</si>
  <si>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</si>
  <si>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</si>
  <si>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</si>
  <si>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</si>
  <si>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</si>
  <si>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</si>
  <si>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</si>
  <si>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</si>
  <si>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</si>
  <si>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</si>
  <si>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</si>
  <si>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</si>
  <si>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</si>
  <si>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</si>
  <si>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</si>
  <si>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</si>
  <si>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</si>
  <si>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</si>
  <si>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</si>
  <si>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</si>
  <si>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</si>
  <si>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</si>
  <si>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</si>
  <si>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</si>
  <si>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</si>
  <si>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</si>
  <si>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</si>
  <si>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</si>
  <si>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</si>
  <si>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</si>
  <si>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</si>
  <si>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</si>
  <si>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</si>
  <si>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</si>
  <si>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</si>
  <si>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</si>
  <si>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</si>
  <si>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</si>
  <si>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</si>
  <si>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</si>
  <si>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</si>
  <si>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</si>
  <si>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</si>
  <si>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</si>
  <si>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</si>
  <si>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</si>
  <si>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</si>
  <si>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</si>
  <si>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</si>
  <si>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</si>
  <si>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</si>
  <si>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</si>
  <si>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</si>
  <si>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</si>
  <si>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</si>
  <si>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</si>
  <si>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</si>
  <si>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</si>
  <si>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</si>
  <si>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</si>
  <si>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</si>
  <si>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</si>
  <si>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</si>
  <si>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</si>
  <si>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</si>
  <si>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</si>
  <si>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</si>
  <si>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</si>
  <si>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</si>
  <si>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</si>
  <si>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</si>
  <si>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</si>
  <si>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</si>
  <si>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</si>
  <si>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</si>
  <si>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</si>
  <si>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</si>
  <si>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</si>
  <si>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</si>
  <si>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</si>
  <si>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</si>
  <si>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</si>
  <si>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</si>
  <si>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</si>
  <si>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</si>
  <si>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</si>
  <si>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</si>
  <si>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</si>
  <si>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</si>
  <si>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</si>
  <si>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</si>
  <si>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</si>
  <si>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</si>
  <si>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</si>
  <si>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</si>
  <si>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</si>
  <si>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</si>
  <si>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</si>
  <si>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</si>
  <si>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</si>
  <si>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</si>
  <si>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</si>
  <si>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</si>
  <si>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</si>
  <si>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</si>
  <si>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</si>
  <si>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</si>
  <si>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</si>
  <si>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</si>
  <si>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</si>
  <si>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</si>
  <si>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</si>
  <si>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</si>
  <si>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</si>
  <si>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</si>
  <si>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</si>
  <si>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</si>
  <si>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</si>
  <si>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</si>
  <si>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</si>
  <si>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</si>
  <si>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</si>
  <si>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</si>
  <si>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</si>
  <si>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</si>
  <si>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</si>
  <si>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</si>
  <si>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</si>
  <si>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</si>
  <si>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</si>
  <si>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</si>
  <si>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</si>
  <si>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</si>
  <si>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</si>
  <si>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</si>
  <si>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</si>
  <si>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</si>
  <si>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</si>
  <si>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</si>
  <si>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</si>
  <si>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</si>
  <si>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</si>
  <si>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</si>
  <si>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</si>
  <si>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</si>
  <si>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</si>
  <si>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</si>
  <si>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</si>
  <si>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</si>
  <si>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</si>
  <si>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</si>
  <si>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</si>
  <si>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</si>
  <si>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</si>
  <si>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</si>
  <si>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</si>
  <si>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</si>
  <si>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</si>
  <si>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</si>
  <si>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</si>
  <si>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</si>
  <si>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</si>
  <si>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</si>
  <si>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</si>
  <si>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</si>
  <si>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</si>
  <si>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</si>
  <si>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</si>
  <si>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</si>
  <si>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</si>
  <si>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</si>
  <si>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</si>
  <si>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</si>
  <si>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</si>
  <si>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</si>
  <si>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</si>
  <si>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</si>
  <si>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</si>
  <si>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</si>
  <si>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</si>
  <si>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</si>
  <si>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</si>
  <si>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</si>
  <si>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</si>
  <si>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</si>
  <si>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</si>
  <si>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</si>
  <si>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</si>
  <si>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</si>
  <si>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</si>
  <si>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</si>
  <si>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</si>
  <si>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</si>
  <si>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</si>
  <si>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</si>
  <si>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</si>
  <si>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</si>
  <si>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</si>
  <si>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</si>
  <si>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</si>
  <si>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</si>
  <si>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</si>
  <si>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</si>
  <si>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</si>
  <si>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</si>
  <si>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</si>
  <si>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</si>
  <si>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</si>
  <si>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</si>
  <si>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</si>
  <si>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</si>
  <si>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</si>
  <si>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</si>
  <si>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</si>
  <si>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</si>
  <si>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</si>
  <si>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</si>
  <si>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</si>
  <si>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</si>
  <si>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</si>
  <si>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</si>
  <si>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</si>
  <si>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</si>
  <si>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</si>
  <si>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</si>
  <si>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</si>
  <si>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</si>
  <si>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</si>
  <si>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</si>
  <si>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</si>
  <si>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</si>
  <si>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</si>
  <si>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</si>
  <si>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</si>
  <si>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</si>
  <si>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</si>
  <si>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</si>
  <si>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</si>
  <si>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</si>
  <si>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</si>
  <si>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</si>
  <si>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</si>
  <si>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</si>
  <si>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</si>
  <si>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</si>
  <si>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</si>
  <si>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</si>
  <si>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</si>
  <si>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</si>
  <si>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</si>
  <si>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</si>
  <si>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</si>
  <si>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</si>
  <si>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</si>
  <si>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</si>
  <si>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</si>
  <si>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</si>
  <si>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</si>
  <si>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</si>
  <si>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</si>
  <si>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</si>
  <si>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</si>
  <si>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</si>
  <si>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</si>
  <si>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</si>
  <si>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</si>
  <si>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</si>
  <si>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</si>
  <si>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</si>
  <si>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</si>
  <si>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</si>
  <si>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</si>
  <si>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</si>
  <si>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</si>
  <si>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</si>
  <si>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</si>
  <si>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</si>
  <si>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</si>
  <si>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</si>
  <si>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</si>
  <si>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</si>
  <si>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</si>
  <si>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</si>
  <si>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</si>
  <si>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</si>
  <si>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</si>
  <si>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</si>
  <si>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</si>
  <si>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</si>
  <si>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</si>
  <si>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</si>
  <si>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</si>
  <si>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</si>
  <si>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</si>
  <si>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</si>
  <si>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</si>
  <si>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</si>
  <si>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</si>
  <si>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</si>
  <si>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</si>
  <si>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</si>
  <si>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</si>
  <si>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</si>
  <si>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</si>
  <si>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</si>
  <si>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</si>
  <si>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</si>
  <si>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</si>
  <si>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</si>
  <si>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</si>
  <si>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</si>
  <si>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</si>
  <si>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</si>
  <si>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</si>
  <si>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</si>
  <si>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</si>
  <si>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</si>
  <si>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</si>
  <si>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</si>
  <si>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</si>
  <si>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</si>
  <si>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</si>
  <si>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</si>
  <si>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</si>
  <si>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</si>
  <si>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</si>
  <si>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</si>
  <si>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</si>
  <si>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</si>
  <si>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</si>
  <si>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</si>
  <si>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</si>
  <si>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</si>
  <si>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</si>
  <si>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</si>
  <si>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</si>
  <si>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</si>
  <si>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</si>
  <si>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</si>
  <si>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</si>
  <si>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</si>
  <si>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</si>
  <si>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</si>
  <si>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</si>
  <si>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</si>
  <si>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</si>
  <si>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</si>
  <si>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</si>
  <si>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</si>
  <si>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</si>
  <si>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</si>
  <si>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</si>
  <si>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</si>
  <si>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</si>
  <si>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</si>
  <si>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</si>
  <si>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</si>
  <si>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</si>
  <si>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</si>
  <si>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</si>
  <si>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</si>
  <si>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</si>
  <si>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</si>
  <si>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</si>
  <si>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</si>
  <si>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</si>
  <si>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</si>
  <si>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</si>
  <si>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</si>
  <si>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</si>
  <si>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</si>
  <si>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</si>
  <si>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</si>
  <si>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</si>
  <si>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</si>
  <si>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</si>
  <si>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</si>
  <si>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</si>
  <si>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</si>
  <si>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</si>
  <si>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</si>
  <si>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</si>
  <si>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</si>
  <si>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</si>
  <si>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</si>
  <si>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</si>
  <si>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</si>
  <si>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</si>
  <si>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</si>
  <si>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</si>
  <si>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</si>
  <si>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</si>
  <si>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</si>
  <si>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</si>
  <si>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</si>
  <si>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</si>
  <si>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</si>
  <si>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</si>
  <si>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</si>
  <si>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</si>
  <si>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</si>
  <si>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</si>
  <si>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</si>
  <si>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</si>
  <si>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</si>
  <si>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</si>
  <si>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</si>
  <si>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</si>
  <si>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</si>
  <si>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</si>
  <si>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</si>
  <si>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</si>
  <si>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</si>
  <si>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</si>
  <si>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</si>
  <si>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</si>
  <si>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</si>
  <si>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</si>
  <si>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</si>
  <si>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</si>
  <si>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</si>
  <si>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</si>
  <si>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</si>
  <si>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</si>
  <si>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</si>
  <si>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</si>
  <si>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</si>
  <si>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</si>
  <si>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</si>
  <si>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</si>
  <si>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</si>
  <si>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</si>
  <si>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</si>
  <si>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</si>
  <si>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</si>
  <si>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</si>
  <si>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</si>
  <si>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</si>
  <si>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</si>
  <si>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</si>
  <si>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</si>
  <si>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</si>
  <si>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</si>
  <si>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</si>
  <si>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</si>
  <si>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</si>
  <si>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</si>
  <si>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</si>
  <si>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</si>
  <si>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</si>
  <si>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</si>
  <si>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</si>
  <si>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</si>
  <si>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</si>
  <si>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</si>
  <si>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</si>
  <si>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</si>
  <si>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</si>
  <si>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</si>
  <si>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</si>
  <si>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</si>
  <si>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</si>
  <si>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</si>
  <si>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</si>
  <si>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</si>
  <si>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</si>
  <si>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</si>
  <si>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</si>
  <si>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</si>
  <si>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</si>
  <si>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</si>
  <si>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</si>
  <si>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</si>
  <si>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</si>
  <si>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</si>
  <si>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</si>
  <si>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</si>
  <si>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</si>
  <si>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</si>
  <si>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</si>
  <si>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</si>
  <si>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</si>
  <si>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</si>
  <si>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</si>
  <si>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</si>
  <si>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</si>
  <si>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</si>
  <si>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</si>
  <si>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</si>
  <si>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</si>
  <si>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</si>
  <si>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</si>
  <si>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</si>
  <si>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</si>
  <si>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</si>
  <si>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</si>
  <si>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</si>
  <si>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</si>
  <si>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</si>
  <si>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</si>
  <si>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</si>
  <si>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</si>
  <si>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</si>
  <si>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</si>
  <si>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</si>
  <si>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</si>
  <si>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</si>
  <si>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</si>
  <si>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</si>
  <si>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</si>
  <si>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</si>
  <si>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</si>
  <si>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</si>
  <si>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</si>
  <si>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</si>
  <si>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</si>
  <si>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</si>
  <si>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</si>
  <si>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</si>
  <si>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</si>
  <si>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</si>
  <si>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</si>
  <si>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</si>
  <si>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</si>
  <si>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</si>
  <si>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</si>
  <si>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</si>
  <si>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</si>
  <si>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</si>
  <si>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</si>
  <si>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</si>
  <si>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</si>
  <si>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</si>
  <si>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</si>
  <si>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</si>
  <si>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</si>
  <si>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</si>
  <si>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</si>
  <si>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</si>
  <si>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</si>
  <si>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</si>
  <si>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</si>
  <si>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</si>
  <si>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</si>
  <si>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</si>
  <si>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</si>
  <si>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</si>
  <si>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</si>
  <si>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</si>
  <si>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</si>
  <si>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</si>
  <si>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</si>
  <si>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</si>
  <si>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</si>
  <si>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</si>
  <si>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</si>
  <si>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</si>
  <si>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</si>
  <si>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</si>
  <si>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</si>
  <si>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</si>
  <si>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</si>
  <si>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</si>
  <si>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</si>
  <si>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</si>
  <si>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</si>
  <si>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</si>
  <si>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</si>
  <si>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</si>
  <si>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</si>
  <si>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</si>
  <si>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</si>
  <si>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</si>
  <si>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</si>
  <si>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</si>
  <si>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</si>
  <si>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</si>
  <si>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</si>
  <si>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</si>
  <si>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</si>
  <si>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</si>
  <si>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</si>
  <si>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</si>
  <si>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</si>
  <si>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</si>
  <si>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</si>
  <si>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</si>
  <si>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</si>
  <si>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</si>
  <si>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</si>
  <si>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</si>
  <si>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</si>
  <si>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</si>
  <si>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</si>
  <si>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</si>
  <si>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</si>
  <si>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</si>
  <si>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</si>
  <si>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</si>
  <si>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</si>
  <si>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</si>
  <si>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</si>
  <si>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</si>
  <si>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</si>
  <si>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</si>
  <si>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</si>
  <si>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</si>
  <si>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</si>
  <si>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</si>
  <si>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</si>
  <si>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</si>
  <si>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</si>
  <si>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</si>
  <si>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</si>
  <si>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</si>
  <si>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</si>
  <si>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</si>
  <si>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</si>
  <si>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</si>
  <si>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</si>
  <si>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</si>
  <si>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</si>
  <si>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</si>
  <si>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</si>
  <si>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</si>
  <si>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</si>
  <si>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</si>
  <si>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</si>
  <si>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</si>
  <si>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</si>
  <si>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</si>
  <si>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</si>
  <si>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</si>
  <si>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</si>
  <si>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</si>
  <si>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</si>
  <si>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</si>
  <si>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</si>
  <si>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</si>
  <si>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</si>
  <si>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</si>
  <si>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</si>
  <si>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</si>
  <si>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</si>
  <si>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</si>
  <si>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</si>
  <si>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</si>
  <si>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</si>
  <si>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</si>
  <si>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</si>
  <si>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</si>
  <si>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</si>
  <si>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</si>
  <si>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</si>
  <si>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</si>
  <si>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</si>
  <si>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</si>
  <si>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</si>
  <si>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</si>
  <si>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</si>
  <si>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</si>
  <si>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</si>
  <si>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</si>
  <si>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</si>
  <si>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</si>
  <si>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</si>
  <si>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</si>
  <si>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</si>
  <si>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</si>
  <si>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</si>
  <si>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</si>
  <si>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</si>
  <si>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</si>
  <si>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</si>
  <si>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</si>
  <si>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</si>
  <si>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</si>
  <si>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</si>
  <si>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</si>
  <si>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</si>
  <si>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</si>
  <si>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</si>
  <si>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</si>
  <si>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</si>
  <si>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</si>
  <si>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</si>
  <si>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</si>
  <si>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</si>
  <si>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</si>
  <si>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</si>
  <si>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</si>
  <si>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</si>
  <si>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</si>
  <si>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</si>
  <si>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</si>
  <si>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</si>
  <si>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</si>
  <si>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</si>
  <si>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</si>
  <si>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</si>
  <si>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</si>
  <si>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</si>
  <si>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</si>
  <si>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</si>
  <si>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</si>
  <si>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</si>
  <si>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</si>
  <si>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</si>
  <si>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</si>
  <si>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</si>
  <si>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</si>
  <si>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</si>
  <si>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</si>
  <si>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</si>
  <si>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</si>
  <si>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</si>
  <si>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</si>
  <si>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</si>
  <si>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</si>
  <si>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</si>
  <si>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</si>
  <si>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</si>
  <si>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</si>
  <si>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</si>
  <si>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</si>
  <si>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</si>
  <si>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</si>
  <si>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</si>
  <si>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</si>
  <si>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</si>
  <si>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</si>
  <si>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</si>
  <si>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</si>
  <si>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</si>
  <si>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</si>
  <si>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</si>
  <si>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</si>
  <si>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</si>
  <si>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</si>
  <si>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</si>
  <si>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</si>
  <si>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</si>
  <si>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</si>
  <si>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</si>
  <si>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</si>
  <si>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</si>
  <si>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</si>
  <si>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</si>
  <si>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</si>
  <si>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</si>
  <si>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</si>
  <si>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</si>
  <si>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</si>
  <si>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</si>
  <si>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</si>
  <si>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</si>
  <si>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</si>
  <si>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</si>
  <si>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</si>
  <si>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</si>
  <si>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</si>
  <si>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</si>
  <si>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</si>
  <si>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</si>
  <si>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</si>
  <si>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</si>
  <si>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</si>
  <si>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</si>
  <si>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</si>
  <si>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</si>
  <si>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</si>
  <si>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</si>
  <si>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</si>
  <si>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</si>
  <si>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</si>
  <si>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</si>
  <si>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</si>
  <si>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</si>
  <si>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</si>
  <si>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</si>
  <si>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</si>
  <si>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</si>
  <si>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</si>
  <si>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</si>
  <si>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</si>
  <si>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</si>
  <si>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</si>
  <si>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</si>
  <si>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</si>
  <si>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</si>
  <si>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</si>
  <si>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</si>
  <si>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</si>
  <si>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</si>
  <si>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</si>
  <si>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</si>
  <si>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</si>
  <si>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</si>
  <si>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</si>
  <si>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</si>
  <si>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</si>
  <si>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</si>
  <si>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</si>
  <si>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</si>
  <si>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</si>
  <si>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</si>
  <si>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</si>
  <si>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</si>
  <si>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</si>
  <si>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</si>
  <si>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</si>
  <si>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</si>
  <si>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</si>
  <si>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</si>
  <si>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</si>
  <si>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</si>
  <si>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</si>
  <si>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</si>
  <si>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</si>
  <si>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</si>
  <si>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</si>
  <si>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</si>
  <si>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</si>
  <si>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</si>
  <si>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</si>
  <si>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</si>
  <si>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</si>
  <si>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</si>
  <si>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</si>
  <si>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</si>
  <si>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</si>
  <si>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</si>
  <si>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</si>
  <si>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</si>
  <si>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</si>
  <si>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</si>
  <si>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</si>
  <si>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</si>
  <si>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</si>
  <si>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</si>
  <si>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</si>
  <si>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</si>
  <si>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</si>
  <si>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</si>
  <si>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</si>
  <si>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</si>
  <si>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</si>
  <si>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</si>
  <si>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</si>
  <si>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</si>
  <si>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</si>
  <si>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</si>
  <si>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</si>
  <si>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</si>
  <si>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</si>
  <si>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</si>
  <si>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</si>
  <si>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</si>
  <si>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</si>
  <si>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</si>
  <si>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</si>
  <si>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</si>
  <si>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</si>
  <si>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</si>
  <si>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</si>
  <si>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</si>
  <si>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</si>
  <si>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</si>
  <si>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</si>
  <si>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</si>
  <si>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</si>
  <si>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</si>
  <si>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</si>
  <si>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</si>
  <si>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</si>
  <si>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</si>
  <si>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</si>
  <si>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</si>
  <si>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</si>
  <si>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</si>
  <si>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</si>
  <si>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</si>
  <si>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</si>
  <si>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</si>
  <si>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</si>
  <si>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</si>
  <si>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</si>
  <si>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</si>
  <si>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</si>
  <si>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</si>
  <si>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</si>
  <si>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</si>
  <si>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</si>
  <si>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</si>
  <si>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</si>
  <si>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</si>
  <si>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</si>
  <si>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</si>
  <si>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</si>
  <si>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</si>
  <si>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</si>
  <si>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</si>
  <si>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</si>
  <si>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</si>
  <si>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</si>
  <si>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</si>
  <si>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</si>
  <si>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</si>
  <si>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</si>
  <si>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</si>
  <si>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</si>
  <si>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</si>
  <si>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</si>
  <si>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</si>
  <si>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</si>
  <si>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</si>
  <si>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</si>
  <si>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</si>
  <si>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</si>
  <si>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</si>
  <si>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</si>
  <si>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</si>
  <si>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</si>
  <si>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</si>
  <si>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</si>
  <si>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</si>
  <si>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</si>
  <si>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</si>
  <si>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</si>
  <si>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</si>
  <si>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</si>
  <si>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</si>
  <si>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</si>
  <si>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</si>
  <si>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</si>
  <si>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</si>
  <si>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</si>
  <si>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</si>
  <si>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</si>
  <si>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</si>
  <si>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</si>
  <si>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</si>
  <si>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</si>
  <si>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</si>
  <si>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</si>
  <si>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</si>
  <si>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</si>
  <si>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</si>
  <si>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</si>
  <si>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</si>
  <si>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</si>
  <si>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</si>
  <si>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</si>
  <si>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</si>
  <si>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</si>
  <si>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</si>
  <si>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</si>
  <si>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</si>
  <si>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</si>
  <si>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</si>
  <si>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</si>
  <si>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</si>
  <si>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</si>
  <si>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</si>
  <si>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</si>
  <si>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</si>
  <si>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</si>
  <si>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</si>
  <si>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</si>
  <si>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</si>
  <si>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</si>
  <si>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</si>
  <si>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</si>
  <si>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</si>
  <si>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</si>
  <si>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</si>
  <si>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</si>
  <si>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</si>
  <si>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</si>
  <si>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</si>
  <si>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</si>
  <si>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</si>
  <si>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</si>
  <si>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</si>
  <si>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</si>
  <si>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</si>
  <si>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</si>
  <si>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</si>
  <si>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</si>
  <si>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</si>
  <si>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</si>
  <si>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</si>
  <si>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</si>
  <si>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</si>
  <si>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</si>
  <si>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</si>
  <si>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</si>
  <si>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</si>
  <si>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</si>
  <si>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</si>
  <si>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</si>
  <si>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</si>
  <si>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</si>
  <si>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</si>
  <si>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</si>
  <si>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</si>
  <si>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</si>
  <si>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</si>
  <si>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</si>
  <si>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</si>
  <si>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</si>
  <si>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</si>
  <si>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</si>
  <si>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</si>
  <si>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</si>
  <si>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</si>
  <si>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</si>
  <si>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</si>
  <si>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</si>
  <si>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</si>
  <si>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</si>
  <si>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</si>
  <si>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</si>
  <si>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</si>
  <si>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</si>
  <si>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</si>
  <si>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</si>
  <si>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</si>
  <si>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</si>
  <si>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</si>
  <si>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</si>
  <si>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</si>
  <si>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</si>
  <si>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</si>
  <si>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</si>
  <si>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</si>
  <si>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</si>
  <si>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</si>
  <si>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</si>
  <si>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</si>
  <si>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</si>
  <si>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</si>
  <si>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</si>
  <si>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</si>
  <si>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</si>
  <si>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</si>
  <si>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</si>
  <si>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</si>
  <si>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</si>
  <si>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</si>
  <si>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</si>
  <si>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</si>
  <si>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</si>
  <si>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</si>
  <si>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</si>
  <si>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</si>
  <si>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</si>
  <si>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</si>
  <si>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</si>
  <si>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</si>
  <si>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</si>
  <si>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</si>
  <si>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</si>
  <si>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</si>
  <si>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</si>
  <si>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</si>
  <si>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</si>
  <si>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</si>
  <si>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</si>
  <si>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</si>
  <si>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</si>
  <si>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</si>
  <si>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</si>
  <si>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</si>
  <si>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</si>
  <si>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</si>
  <si>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</si>
  <si>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</si>
  <si>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</si>
  <si>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</si>
  <si>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</si>
  <si>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</si>
  <si>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</si>
  <si>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</si>
  <si>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</si>
  <si>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</si>
  <si>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</si>
  <si>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</si>
  <si>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</si>
  <si>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</si>
  <si>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</si>
  <si>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</si>
  <si>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</si>
  <si>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</si>
  <si>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</si>
  <si>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</si>
  <si>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</si>
  <si>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</si>
  <si>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</si>
  <si>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</si>
  <si>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</si>
  <si>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</si>
  <si>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</si>
  <si>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</si>
  <si>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</si>
  <si>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</si>
  <si>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</si>
  <si>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</si>
  <si>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</si>
  <si>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</si>
  <si>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</si>
  <si>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</si>
  <si>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</si>
  <si>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</si>
  <si>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</si>
  <si>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</si>
  <si>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</si>
  <si>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</si>
  <si>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</si>
  <si>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</si>
  <si>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</si>
  <si>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</si>
  <si>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</si>
  <si>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</si>
  <si>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</si>
  <si>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</si>
  <si>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</si>
  <si>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</si>
  <si>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</si>
  <si>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</si>
  <si>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</si>
  <si>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</si>
  <si>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</si>
  <si>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</si>
  <si>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</si>
  <si>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</si>
  <si>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</si>
  <si>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</si>
  <si>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</si>
  <si>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</si>
  <si>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</si>
  <si>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</si>
  <si>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</si>
  <si>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</si>
  <si>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</si>
  <si>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</si>
  <si>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</si>
  <si>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</si>
  <si>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</si>
  <si>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</si>
  <si>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</si>
  <si>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</si>
  <si>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</si>
  <si>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</si>
  <si>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</si>
  <si>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</si>
  <si>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</si>
  <si>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</si>
  <si>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</si>
  <si>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</si>
  <si>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</si>
  <si>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</si>
  <si>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</si>
  <si>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</si>
  <si>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</si>
  <si>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</si>
  <si>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</si>
  <si>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</si>
  <si>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</si>
  <si>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</si>
  <si>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</si>
  <si>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</si>
  <si>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</si>
  <si>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</si>
  <si>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</si>
  <si>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</si>
  <si>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</si>
  <si>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</si>
  <si>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</si>
  <si>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</si>
  <si>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</si>
  <si>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</si>
  <si>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</si>
  <si>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</si>
  <si>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</si>
  <si>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</si>
  <si>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</si>
  <si>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</si>
  <si>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</si>
  <si>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</si>
  <si>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</si>
  <si>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</si>
  <si>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</si>
  <si>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</si>
  <si>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</si>
  <si>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</si>
  <si>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</si>
  <si>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</si>
  <si>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</si>
  <si>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</si>
  <si>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</si>
  <si>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</si>
  <si>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</si>
  <si>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</si>
  <si>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</si>
  <si>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</si>
  <si>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</si>
  <si>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</si>
  <si>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</si>
  <si>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</si>
  <si>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</si>
  <si>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</si>
  <si>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</si>
  <si>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</si>
  <si>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</si>
  <si>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</si>
  <si>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</si>
  <si>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</si>
  <si>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</si>
  <si>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</si>
  <si>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</si>
  <si>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</si>
  <si>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</si>
  <si>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</si>
  <si>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</si>
  <si>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</si>
  <si>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</si>
  <si>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</si>
  <si>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</si>
  <si>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</si>
  <si>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</si>
  <si>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</si>
  <si>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</si>
  <si>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</si>
  <si>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</si>
  <si>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</si>
  <si>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</si>
  <si>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</si>
  <si>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</si>
  <si>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</si>
  <si>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</si>
  <si>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</si>
  <si>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</si>
  <si>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</si>
  <si>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</si>
  <si>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</si>
  <si>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</si>
  <si>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</si>
  <si>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</si>
  <si>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</si>
  <si>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</si>
  <si>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</si>
  <si>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</si>
  <si>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</si>
  <si>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</si>
  <si>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</si>
  <si>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</si>
  <si>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</si>
  <si>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</si>
  <si>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</si>
  <si>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</si>
  <si>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</si>
  <si>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</si>
  <si>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</si>
  <si>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</si>
  <si>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</si>
  <si>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</si>
  <si>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</si>
  <si>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</si>
  <si>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</si>
  <si>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</si>
  <si>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</si>
  <si>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</si>
  <si>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</si>
  <si>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</si>
  <si>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</si>
  <si>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</si>
  <si>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</si>
  <si>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</si>
  <si>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</si>
  <si>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</si>
  <si>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</si>
  <si>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</si>
  <si>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</si>
  <si>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</si>
  <si>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</si>
  <si>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</si>
  <si>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</si>
  <si>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</si>
  <si>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</si>
  <si>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</si>
  <si>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</si>
  <si>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</si>
  <si>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</si>
  <si>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</si>
  <si>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</si>
  <si>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</si>
  <si>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</si>
  <si>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</si>
  <si>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</si>
  <si>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</si>
  <si>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</si>
  <si>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</si>
  <si>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</si>
  <si>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</si>
  <si>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</si>
  <si>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</si>
  <si>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</si>
  <si>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</si>
  <si>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</si>
  <si>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</si>
  <si>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</si>
  <si>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</si>
  <si>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</si>
  <si>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</si>
  <si>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</si>
  <si>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</si>
  <si>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</si>
  <si>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</si>
  <si>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</si>
  <si>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</si>
  <si>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</si>
  <si>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</si>
  <si>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</si>
  <si>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</si>
  <si>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</si>
  <si>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</si>
  <si>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</si>
  <si>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</si>
  <si>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</si>
  <si>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</si>
  <si>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</si>
  <si>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</si>
  <si>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</si>
  <si>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</si>
  <si>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</si>
  <si>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</si>
  <si>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</si>
  <si>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</si>
  <si>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</si>
  <si>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</si>
  <si>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</si>
  <si>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</si>
  <si>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</si>
  <si>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</si>
  <si>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</si>
  <si>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</si>
  <si>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</si>
  <si>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</si>
  <si>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</si>
  <si>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</si>
  <si>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</si>
  <si>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</si>
  <si>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</si>
  <si>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</si>
  <si>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</si>
  <si>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</si>
  <si>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</si>
  <si>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</si>
  <si>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</si>
  <si>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</si>
  <si>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</si>
  <si>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</si>
  <si>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</si>
  <si>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</si>
  <si>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</si>
  <si>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</si>
  <si>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</si>
  <si>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</si>
  <si>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</si>
  <si>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</si>
  <si>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</si>
  <si>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</si>
  <si>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</si>
  <si>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</si>
  <si>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</si>
  <si>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</si>
  <si>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</si>
  <si>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</si>
  <si>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</si>
  <si>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</si>
  <si>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</si>
  <si>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</si>
  <si>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</si>
  <si>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</si>
  <si>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</si>
  <si>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</si>
  <si>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</si>
  <si>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</si>
  <si>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</si>
  <si>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</si>
  <si>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</si>
  <si>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</si>
  <si>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</si>
  <si>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</si>
  <si>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</si>
  <si>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</si>
  <si>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</si>
  <si>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</si>
  <si>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</si>
  <si>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</si>
  <si>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</si>
  <si>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</si>
  <si>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</si>
  <si>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</si>
  <si>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</si>
  <si>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</si>
  <si>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</si>
  <si>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</si>
  <si>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</si>
  <si>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</si>
  <si>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</si>
  <si>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</si>
  <si>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</si>
  <si>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</si>
  <si>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</si>
  <si>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</si>
  <si>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</si>
  <si>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</si>
  <si>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</si>
  <si>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</si>
  <si>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</si>
  <si>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</si>
  <si>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</si>
  <si>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</si>
  <si>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</si>
  <si>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</si>
  <si>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</si>
  <si>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</si>
  <si>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</si>
  <si>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</si>
  <si>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</si>
  <si>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</si>
  <si>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</si>
  <si>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</si>
  <si>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</si>
  <si>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</si>
  <si>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</si>
  <si>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</si>
  <si>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</si>
  <si>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</si>
  <si>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</si>
  <si>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</si>
  <si>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</si>
  <si>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</si>
  <si>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</si>
  <si>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</si>
  <si>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</si>
  <si>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</si>
  <si>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</si>
  <si>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</si>
  <si>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</si>
  <si>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</si>
  <si>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</si>
  <si>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</si>
  <si>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</si>
  <si>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</si>
  <si>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</si>
  <si>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</si>
  <si>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</si>
  <si>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</si>
  <si>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</si>
  <si>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</si>
  <si>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</si>
  <si>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</si>
  <si>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</si>
  <si>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</si>
  <si>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</si>
  <si>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</si>
  <si>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</si>
  <si>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</si>
  <si>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</si>
  <si>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</si>
  <si>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</si>
  <si>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</si>
  <si>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</si>
  <si>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</si>
  <si>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</si>
  <si>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</si>
  <si>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</si>
  <si>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</si>
  <si>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</si>
  <si>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</si>
  <si>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</si>
  <si>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</si>
  <si>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</si>
  <si>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</si>
  <si>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</si>
  <si>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</si>
  <si>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</si>
  <si>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</si>
  <si>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</si>
  <si>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</si>
  <si>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</si>
  <si>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</si>
  <si>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</si>
  <si>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</si>
  <si>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</si>
  <si>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</si>
  <si>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</si>
  <si>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</si>
  <si>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</si>
  <si>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</si>
  <si>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</si>
  <si>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</si>
  <si>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</si>
  <si>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</si>
  <si>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</si>
  <si>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</si>
  <si>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</si>
  <si>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</si>
  <si>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</si>
  <si>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</si>
  <si>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</si>
  <si>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</si>
  <si>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</si>
  <si>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</si>
  <si>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</si>
  <si>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</si>
  <si>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</si>
  <si>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</si>
  <si>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</si>
  <si>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</si>
  <si>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</si>
  <si>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</si>
  <si>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</si>
  <si>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</si>
  <si>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</si>
  <si>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</si>
  <si>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</si>
  <si>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</si>
  <si>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</si>
  <si>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</si>
  <si>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</si>
  <si>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</si>
  <si>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</si>
  <si>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</si>
  <si>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</si>
  <si>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</si>
  <si>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</si>
  <si>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</si>
  <si>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</si>
  <si>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</si>
  <si>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</si>
  <si>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</si>
  <si>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</si>
  <si>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</si>
  <si>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</si>
  <si>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</si>
  <si>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</si>
  <si>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</si>
  <si>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</si>
  <si>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</si>
  <si>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</si>
  <si>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</si>
  <si>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</si>
  <si>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</si>
  <si>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</si>
  <si>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</si>
  <si>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</si>
  <si>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</si>
  <si>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</si>
  <si>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</si>
  <si>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</si>
  <si>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</si>
  <si>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</si>
  <si>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</si>
  <si>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</si>
  <si>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</si>
  <si>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</si>
  <si>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</si>
  <si>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</si>
  <si>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</si>
  <si>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</si>
  <si>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</si>
  <si>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</si>
  <si>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</si>
  <si>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</si>
  <si>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</si>
  <si>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</si>
  <si>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</si>
  <si>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</si>
  <si>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</si>
  <si>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</si>
  <si>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</si>
  <si>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</si>
  <si>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</si>
  <si>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</si>
  <si>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</si>
  <si>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</si>
  <si>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</si>
  <si>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</si>
  <si>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</si>
  <si>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</si>
  <si>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</si>
  <si>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</si>
  <si>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</si>
  <si>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</si>
  <si>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</si>
  <si>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</si>
  <si>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</si>
  <si>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</si>
  <si>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</si>
  <si>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</si>
  <si>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</si>
  <si>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</si>
  <si>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</si>
  <si>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</si>
  <si>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</si>
  <si>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</si>
  <si>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</si>
  <si>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</si>
  <si>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</si>
  <si>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</si>
  <si>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</si>
  <si>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</si>
  <si>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</si>
  <si>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</si>
  <si>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</si>
  <si>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</si>
  <si>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</si>
  <si>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</si>
  <si>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</si>
  <si>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</si>
  <si>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</si>
  <si>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</si>
  <si>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</si>
  <si>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</si>
  <si>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</si>
  <si>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</si>
  <si>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</si>
  <si>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</si>
  <si>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</si>
  <si>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</si>
  <si>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</si>
  <si>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</si>
  <si>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</si>
  <si>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</si>
  <si>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</si>
  <si>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</si>
  <si>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</si>
  <si>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</si>
  <si>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</si>
  <si>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</si>
  <si>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</si>
  <si>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</si>
  <si>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</si>
  <si>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</si>
  <si>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</si>
  <si>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</si>
  <si>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</si>
  <si>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</si>
  <si>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</si>
  <si>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</si>
  <si>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</si>
  <si>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</si>
  <si>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</si>
  <si>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</si>
  <si>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</si>
  <si>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</si>
  <si>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</si>
  <si>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</si>
  <si>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</si>
  <si>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</si>
  <si>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</si>
  <si>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</si>
  <si>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</si>
  <si>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</si>
  <si>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</si>
  <si>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</si>
  <si>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</si>
  <si>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</si>
  <si>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</si>
  <si>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</si>
  <si>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</si>
  <si>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</si>
  <si>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</si>
  <si>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</si>
  <si>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</si>
  <si>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</si>
  <si>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</si>
  <si>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</si>
  <si>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</si>
  <si>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</si>
  <si>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</si>
  <si>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</si>
  <si>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</si>
  <si>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</si>
  <si>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</si>
  <si>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</si>
  <si>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</si>
  <si>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</si>
  <si>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</si>
  <si>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</si>
  <si>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</si>
  <si>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</si>
  <si>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</si>
  <si>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</si>
  <si>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</si>
  <si>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</si>
  <si>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</si>
  <si>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</si>
  <si>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</si>
  <si>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</si>
  <si>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</si>
  <si>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</si>
  <si>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</si>
  <si>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</si>
  <si>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</si>
  <si>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</si>
  <si>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</si>
  <si>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</si>
  <si>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</si>
  <si>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</si>
  <si>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</si>
  <si>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</si>
  <si>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</si>
  <si>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</si>
  <si>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</si>
  <si>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</si>
  <si>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</si>
  <si>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</si>
  <si>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</si>
  <si>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</si>
  <si>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</si>
  <si>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</si>
  <si>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</si>
  <si>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</si>
  <si>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</si>
  <si>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</si>
  <si>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</si>
  <si>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</si>
  <si>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</si>
  <si>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</si>
  <si>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</si>
  <si>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</si>
  <si>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</si>
  <si>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</si>
  <si>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</si>
  <si>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</si>
  <si>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</si>
  <si>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</si>
  <si>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</si>
  <si>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</si>
  <si>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</si>
  <si>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</si>
  <si>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</si>
  <si>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</si>
  <si>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</si>
  <si>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</si>
  <si>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</si>
  <si>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</si>
  <si>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</si>
  <si>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</si>
  <si>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</si>
  <si>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</si>
  <si>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</si>
  <si>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</si>
  <si>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</si>
  <si>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</si>
  <si>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</si>
  <si>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</si>
  <si>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</si>
  <si>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</si>
  <si>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</si>
  <si>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</si>
  <si>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</si>
  <si>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</si>
  <si>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</si>
  <si>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</si>
  <si>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</si>
  <si>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</si>
  <si>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</si>
  <si>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</si>
  <si>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</si>
  <si>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</si>
  <si>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</si>
  <si>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</si>
  <si>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</si>
  <si>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</si>
  <si>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</si>
  <si>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</si>
  <si>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</si>
  <si>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</si>
  <si>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</si>
  <si>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</si>
  <si>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</si>
  <si>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</si>
  <si>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</si>
  <si>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</si>
  <si>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</si>
  <si>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</si>
  <si>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</si>
  <si>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</si>
  <si>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</si>
  <si>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</si>
  <si>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</si>
  <si>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</si>
  <si>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</si>
  <si>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</si>
  <si>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</si>
  <si>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</si>
  <si>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</si>
  <si>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</si>
  <si>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</si>
  <si>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</si>
  <si>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</si>
  <si>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</si>
  <si>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</si>
  <si>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</si>
  <si>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</si>
  <si>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</si>
  <si>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</si>
  <si>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</si>
  <si>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</si>
  <si>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</si>
  <si>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</si>
  <si>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</si>
  <si>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</si>
  <si>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</si>
  <si>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</si>
  <si>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</si>
  <si>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</si>
  <si>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</si>
  <si>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</si>
  <si>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</si>
  <si>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</si>
  <si>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</si>
  <si>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</si>
  <si>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</si>
  <si>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</si>
  <si>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</si>
  <si>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</si>
  <si>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</si>
  <si>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</si>
  <si>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</si>
  <si>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</si>
  <si>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</si>
  <si>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</si>
  <si>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</si>
  <si>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</si>
  <si>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</si>
  <si>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</si>
  <si>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</si>
  <si>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</si>
  <si>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</si>
  <si>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</si>
  <si>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</si>
  <si>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</si>
  <si>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</si>
  <si>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</si>
  <si>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</si>
  <si>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</si>
  <si>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</si>
  <si>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</si>
  <si>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</si>
  <si>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</si>
  <si>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</si>
  <si>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</si>
  <si>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</si>
  <si>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</si>
  <si>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</si>
  <si>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</si>
  <si>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</si>
  <si>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</si>
  <si>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</si>
  <si>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</si>
  <si>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</si>
  <si>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</si>
  <si>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</si>
  <si>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</si>
  <si>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</si>
  <si>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</si>
  <si>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</si>
  <si>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</si>
  <si>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</si>
  <si>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</si>
  <si>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</si>
  <si>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</si>
  <si>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</si>
  <si>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</si>
  <si>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</si>
  <si>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</si>
  <si>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</si>
  <si>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</si>
  <si>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</si>
  <si>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</si>
  <si>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</si>
  <si>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</si>
  <si>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</si>
  <si>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</si>
  <si>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</si>
  <si>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</si>
  <si>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</si>
  <si>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</si>
  <si>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</si>
  <si>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</si>
  <si>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</si>
  <si>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</si>
  <si>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</si>
  <si>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</si>
  <si>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</si>
  <si>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</si>
  <si>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</si>
  <si>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</si>
  <si>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</si>
  <si>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</si>
  <si>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</si>
  <si>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</si>
  <si>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</si>
  <si>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</si>
  <si>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</si>
  <si>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</si>
  <si>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</si>
  <si>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</si>
  <si>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</si>
  <si>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</si>
  <si>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</si>
  <si>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</si>
  <si>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</si>
  <si>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</si>
  <si>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</si>
  <si>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</si>
  <si>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</si>
  <si>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</si>
  <si>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</si>
  <si>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</si>
  <si>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</si>
  <si>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</si>
  <si>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</si>
  <si>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</si>
  <si>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</si>
  <si>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</si>
  <si>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</si>
  <si>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</si>
  <si>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</si>
  <si>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</si>
  <si>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</si>
  <si>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</si>
  <si>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</si>
  <si>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</si>
  <si>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</si>
  <si>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</si>
  <si>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</si>
  <si>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</si>
  <si>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</si>
  <si>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</si>
  <si>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</si>
  <si>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</si>
  <si>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</si>
  <si>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</si>
  <si>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</si>
  <si>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</si>
  <si>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</si>
  <si>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</si>
  <si>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</si>
  <si>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</si>
  <si>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</si>
  <si>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</si>
  <si>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</si>
  <si>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</si>
  <si>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</si>
  <si>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</si>
  <si>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</si>
  <si>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</si>
  <si>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</si>
  <si>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</si>
  <si>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</si>
  <si>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</si>
  <si>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</si>
  <si>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</si>
  <si>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</si>
  <si>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</si>
  <si>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</si>
  <si>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</si>
  <si>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</si>
  <si>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</si>
  <si>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</si>
  <si>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</si>
  <si>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</si>
  <si>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</si>
  <si>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</si>
  <si>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</si>
  <si>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</si>
  <si>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</si>
  <si>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</si>
  <si>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</si>
  <si>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</si>
  <si>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</si>
  <si>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</si>
  <si>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</si>
  <si>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</si>
  <si>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</si>
  <si>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</si>
  <si>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</si>
  <si>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</si>
  <si>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</si>
  <si>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</si>
  <si>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</si>
  <si>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</si>
  <si>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</si>
  <si>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</si>
  <si>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</si>
  <si>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</si>
  <si>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</si>
  <si>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</si>
  <si>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</si>
  <si>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</si>
  <si>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</si>
  <si>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</si>
  <si>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</si>
  <si>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</si>
  <si>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</si>
  <si>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</si>
  <si>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</si>
  <si>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</si>
  <si>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</si>
  <si>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</si>
  <si>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</si>
  <si>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</si>
  <si>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</si>
  <si>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</si>
  <si>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</si>
  <si>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</si>
  <si>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</si>
  <si>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</si>
  <si>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</si>
  <si>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</si>
  <si>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</si>
  <si>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</si>
  <si>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</si>
  <si>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</si>
  <si>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</si>
  <si>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</si>
  <si>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</si>
  <si>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</si>
  <si>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</si>
  <si>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</si>
  <si>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</si>
  <si>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</si>
  <si>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</si>
  <si>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</si>
  <si>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</si>
  <si>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</si>
  <si>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</si>
  <si>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</si>
  <si>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</si>
  <si>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</si>
  <si>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</si>
  <si>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</si>
  <si>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</si>
  <si>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</si>
  <si>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</si>
  <si>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</si>
  <si>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</si>
  <si>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</si>
  <si>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</si>
  <si>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</si>
  <si>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</si>
  <si>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</si>
  <si>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</si>
  <si>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</si>
  <si>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</si>
  <si>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</si>
  <si>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</si>
  <si>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</si>
  <si>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</si>
  <si>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</si>
  <si>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</si>
  <si>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</si>
  <si>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</si>
  <si>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</si>
  <si>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</si>
  <si>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</si>
  <si>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</si>
  <si>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</si>
  <si>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</si>
  <si>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</si>
  <si>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</si>
  <si>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</si>
  <si>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</si>
  <si>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</si>
  <si>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</si>
  <si>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</si>
  <si>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</si>
  <si>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</si>
  <si>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</si>
  <si>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</si>
  <si>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</si>
  <si>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</si>
  <si>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</si>
  <si>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</si>
  <si>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</si>
  <si>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</si>
  <si>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</si>
  <si>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</si>
  <si>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</si>
  <si>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</si>
  <si>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</si>
  <si>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</si>
  <si>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</si>
  <si>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</si>
  <si>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</si>
  <si>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</si>
  <si>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</si>
  <si>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</si>
  <si>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</si>
  <si>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</si>
  <si>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</si>
  <si>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</si>
  <si>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</si>
  <si>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</si>
  <si>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</si>
  <si>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</si>
  <si>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</si>
  <si>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</si>
  <si>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</si>
  <si>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</si>
  <si>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</si>
  <si>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</si>
  <si>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</si>
  <si>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</si>
  <si>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</si>
  <si>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</si>
  <si>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</si>
  <si>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</si>
  <si>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</si>
  <si>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</si>
  <si>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</si>
  <si>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</si>
  <si>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</si>
  <si>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</si>
  <si>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</si>
  <si>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</si>
  <si>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</si>
  <si>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</si>
  <si>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</si>
  <si>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</si>
  <si>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</si>
  <si>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</si>
  <si>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</si>
  <si>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</si>
  <si>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</si>
  <si>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</si>
  <si>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</si>
  <si>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</si>
  <si>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</si>
  <si>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</si>
  <si>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</si>
  <si>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</si>
  <si>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</si>
  <si>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</si>
  <si>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</si>
  <si>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</si>
  <si>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</si>
  <si>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</si>
  <si>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</si>
  <si>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</si>
  <si>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</si>
  <si>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</si>
  <si>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</si>
  <si>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</si>
  <si>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</si>
  <si>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</si>
  <si>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</si>
  <si>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</si>
  <si>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</si>
  <si>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</si>
  <si>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</si>
  <si>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</si>
  <si>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</si>
  <si>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</si>
  <si>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</si>
  <si>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</si>
  <si>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</si>
  <si>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</si>
  <si>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</si>
  <si>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</si>
  <si>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</si>
  <si>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</si>
  <si>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</si>
  <si>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</si>
  <si>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</si>
  <si>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</si>
  <si>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</si>
  <si>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</si>
  <si>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</si>
  <si>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</si>
  <si>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</si>
  <si>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</si>
  <si>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</si>
  <si>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</si>
  <si>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</si>
  <si>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</si>
  <si>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</si>
  <si>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</si>
  <si>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</si>
  <si>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</si>
  <si>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</si>
  <si>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</si>
  <si>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</si>
  <si>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</si>
  <si>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</si>
  <si>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</si>
  <si>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</si>
  <si>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</si>
  <si>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</si>
  <si>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</si>
  <si>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</si>
  <si>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</si>
  <si>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</si>
  <si>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</si>
  <si>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</si>
  <si>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</si>
  <si>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</si>
  <si>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</si>
  <si>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</si>
  <si>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</si>
  <si>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</si>
  <si>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</si>
  <si>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</si>
  <si>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</si>
  <si>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</si>
  <si>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</si>
  <si>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</si>
  <si>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</si>
  <si>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</si>
  <si>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</si>
  <si>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</si>
  <si>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</si>
  <si>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</si>
  <si>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</si>
  <si>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</si>
  <si>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</si>
  <si>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</si>
  <si>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</si>
  <si>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</si>
  <si>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</si>
  <si>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</si>
  <si>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</si>
  <si>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</si>
  <si>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</si>
  <si>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</si>
  <si>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</si>
  <si>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</si>
  <si>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</si>
  <si>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</si>
  <si>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</si>
  <si>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</si>
  <si>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</si>
  <si>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</si>
  <si>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</si>
  <si>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</si>
  <si>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</si>
  <si>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</si>
  <si>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</si>
  <si>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</si>
  <si>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</si>
  <si>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</si>
  <si>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</si>
  <si>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</si>
  <si>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</si>
  <si>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</si>
  <si>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</si>
  <si>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</si>
  <si>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</si>
  <si>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</si>
  <si>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</si>
  <si>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</si>
  <si>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</si>
  <si>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</si>
  <si>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</si>
  <si>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</si>
  <si>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</si>
  <si>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</si>
  <si>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</si>
  <si>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</si>
  <si>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</si>
  <si>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</si>
  <si>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</si>
  <si>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</si>
  <si>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</si>
  <si>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</si>
  <si>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</si>
  <si>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</si>
  <si>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</si>
  <si>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</si>
  <si>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</si>
  <si>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</si>
  <si>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</si>
  <si>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</si>
  <si>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</si>
  <si>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</si>
  <si>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</si>
  <si>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</si>
  <si>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</si>
  <si>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</si>
  <si>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</si>
  <si>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</si>
  <si>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</si>
  <si>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</si>
  <si>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</si>
  <si>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</si>
  <si>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</si>
  <si>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</si>
  <si>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</si>
  <si>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</si>
  <si>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</si>
  <si>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</si>
  <si>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</si>
  <si>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</si>
  <si>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</si>
  <si>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</si>
  <si>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</si>
  <si>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</si>
  <si>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</si>
  <si>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</si>
  <si>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</si>
  <si>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</si>
  <si>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</si>
  <si>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</si>
  <si>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</si>
  <si>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</si>
  <si>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</si>
  <si>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</si>
  <si>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</si>
  <si>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</si>
  <si>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</si>
  <si>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</si>
  <si>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</si>
  <si>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</si>
  <si>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</si>
  <si>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</si>
  <si>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</si>
  <si>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</si>
  <si>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</si>
  <si>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</si>
  <si>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</si>
  <si>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</si>
  <si>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</si>
  <si>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</si>
  <si>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</si>
  <si>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</si>
  <si>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</si>
  <si>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</si>
  <si>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</si>
  <si>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</si>
  <si>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</si>
  <si>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</si>
  <si>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</si>
  <si>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</si>
  <si>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</si>
  <si>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</si>
  <si>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</si>
  <si>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</si>
  <si>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</si>
  <si>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</si>
  <si>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</si>
  <si>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</si>
  <si>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</si>
  <si>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</si>
  <si>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</si>
  <si>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</si>
  <si>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</si>
  <si>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</si>
  <si>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</si>
  <si>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</si>
  <si>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</si>
  <si>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</si>
  <si>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</si>
  <si>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</si>
  <si>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</si>
  <si>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</si>
  <si>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</si>
  <si>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</si>
  <si>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</si>
  <si>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</si>
  <si>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</si>
  <si>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</si>
  <si>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</si>
  <si>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</si>
  <si>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</si>
  <si>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</si>
  <si>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</si>
  <si>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</si>
  <si>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</si>
  <si>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</si>
  <si>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</si>
  <si>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</si>
  <si>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</si>
  <si>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</si>
  <si>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</si>
  <si>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</si>
  <si>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</si>
  <si>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</si>
  <si>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</si>
  <si>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</si>
  <si>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</si>
  <si>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</si>
  <si>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</si>
  <si>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</si>
  <si>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</si>
  <si>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</si>
  <si>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</si>
  <si>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</si>
  <si>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</si>
  <si>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</si>
  <si>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</si>
  <si>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</si>
  <si>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</si>
  <si>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</si>
  <si>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</si>
  <si>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</si>
  <si>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</si>
  <si>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</si>
  <si>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</si>
  <si>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</si>
  <si>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</si>
  <si>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</si>
  <si>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</si>
  <si>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</si>
  <si>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</si>
  <si>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</si>
  <si>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</si>
  <si>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</si>
  <si>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</si>
  <si>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</si>
  <si>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</si>
  <si>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</si>
  <si>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</si>
  <si>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</si>
  <si>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</si>
  <si>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</si>
  <si>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</si>
  <si>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</si>
  <si>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</si>
  <si>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</si>
  <si>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</si>
  <si>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</si>
  <si>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</si>
  <si>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</si>
  <si>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</si>
  <si>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</si>
  <si>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</si>
  <si>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</si>
  <si>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</si>
  <si>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</si>
  <si>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</si>
  <si>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</si>
  <si>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</si>
  <si>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</si>
  <si>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</si>
  <si>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</si>
  <si>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</si>
  <si>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</si>
  <si>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</si>
  <si>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</si>
  <si>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</si>
  <si>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</si>
  <si>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</si>
  <si>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</si>
  <si>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</si>
  <si>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</si>
  <si>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</si>
  <si>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</si>
  <si>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</si>
  <si>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</si>
  <si>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</si>
  <si>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</si>
  <si>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</si>
  <si>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</si>
  <si>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</si>
  <si>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</si>
  <si>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</si>
  <si>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</si>
  <si>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</si>
  <si>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</si>
  <si>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</si>
  <si>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</si>
  <si>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</si>
  <si>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</si>
  <si>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</si>
  <si>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</si>
  <si>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</si>
  <si>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</si>
  <si>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</si>
  <si>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</si>
  <si>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</si>
  <si>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</si>
  <si>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</si>
  <si>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</si>
  <si>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</si>
  <si>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</si>
  <si>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</si>
  <si>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</si>
  <si>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</si>
  <si>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</si>
  <si>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</si>
  <si>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</si>
  <si>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</si>
  <si>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</si>
  <si>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</si>
  <si>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</si>
  <si>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</si>
  <si>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</si>
  <si>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</si>
  <si>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</si>
  <si>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</si>
  <si>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</si>
  <si>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</si>
  <si>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</si>
  <si>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</si>
  <si>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</si>
  <si>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</si>
  <si>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</si>
  <si>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</si>
  <si>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</si>
  <si>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</si>
  <si>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</si>
  <si>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</si>
  <si>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</si>
  <si>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</si>
  <si>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</si>
  <si>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</si>
  <si>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</si>
  <si>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</si>
  <si>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</si>
  <si>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</si>
  <si>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</si>
  <si>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</si>
  <si>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</si>
  <si>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</si>
  <si>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</si>
  <si>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</si>
  <si>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</si>
  <si>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</si>
  <si>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</si>
  <si>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</si>
  <si>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</si>
  <si>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</si>
  <si>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</si>
  <si>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</si>
  <si>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</si>
  <si>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</si>
  <si>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</si>
  <si>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</si>
  <si>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</si>
  <si>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</si>
  <si>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</si>
  <si>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</si>
  <si>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</si>
  <si>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</si>
  <si>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</si>
  <si>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</si>
  <si>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</si>
  <si>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</si>
  <si>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</si>
  <si>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</si>
  <si>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</si>
  <si>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</si>
  <si>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</si>
  <si>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</si>
  <si>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</si>
  <si>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</si>
  <si>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</si>
  <si>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</si>
  <si>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</si>
  <si>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</si>
  <si>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</si>
  <si>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</si>
  <si>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</si>
  <si>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</si>
  <si>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</si>
  <si>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</si>
  <si>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</si>
  <si>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</si>
  <si>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</si>
  <si>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</si>
  <si>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</si>
  <si>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</si>
  <si>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</si>
  <si>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</si>
  <si>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</si>
  <si>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</si>
  <si>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</si>
  <si>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</si>
  <si>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</si>
  <si>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</si>
  <si>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</si>
  <si>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</si>
  <si>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</si>
  <si>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</si>
  <si>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</si>
  <si>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</si>
  <si>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</si>
  <si>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</si>
  <si>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</si>
  <si>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</si>
  <si>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</si>
  <si>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</si>
  <si>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</si>
  <si>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</si>
  <si>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</si>
  <si>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</si>
  <si>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</si>
  <si>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</si>
  <si>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</si>
  <si>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</si>
  <si>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</si>
  <si>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</si>
  <si>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</si>
  <si>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</si>
  <si>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</si>
  <si>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</si>
  <si>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</si>
  <si>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</si>
  <si>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</si>
  <si>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</si>
  <si>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</si>
  <si>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</si>
  <si>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</si>
  <si>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</si>
  <si>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</si>
  <si>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</si>
  <si>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</si>
  <si>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</si>
  <si>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</si>
  <si>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</si>
  <si>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</si>
  <si>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</si>
  <si>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</si>
  <si>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</si>
  <si>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</si>
  <si>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</si>
  <si>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</si>
  <si>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</si>
  <si>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</si>
  <si>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</si>
  <si>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</si>
  <si>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</si>
  <si>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</si>
  <si>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</si>
  <si>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</si>
  <si>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</si>
  <si>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</si>
  <si>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</si>
  <si>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</si>
  <si>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</si>
  <si>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</si>
  <si>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</si>
  <si>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</si>
  <si>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</si>
  <si>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</si>
  <si>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</si>
  <si>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</si>
  <si>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</si>
  <si>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</si>
  <si>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</si>
  <si>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</si>
  <si>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</si>
  <si>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</si>
  <si>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</si>
  <si>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</si>
  <si>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</si>
  <si>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</si>
  <si>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</si>
  <si>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</si>
  <si>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</si>
  <si>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</si>
  <si>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</si>
  <si>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</si>
  <si>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</si>
  <si>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</si>
  <si>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</si>
  <si>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</si>
  <si>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</si>
  <si>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</si>
  <si>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</si>
  <si>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</si>
  <si>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</si>
  <si>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</si>
  <si>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</si>
  <si>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</si>
  <si>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</si>
  <si>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</si>
  <si>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</si>
  <si>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</si>
  <si>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</si>
  <si>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</si>
  <si>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</si>
  <si>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</si>
  <si>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</si>
  <si>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</si>
  <si>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</si>
  <si>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</si>
  <si>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</si>
  <si>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</si>
  <si>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</si>
  <si>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</si>
  <si>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</si>
  <si>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</si>
  <si>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</si>
  <si>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</si>
  <si>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</si>
  <si>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</si>
  <si>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</si>
  <si>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</si>
  <si>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</si>
  <si>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</si>
  <si>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</si>
  <si>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</si>
  <si>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</si>
  <si>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</si>
  <si>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</si>
  <si>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</si>
  <si>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</si>
  <si>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</si>
  <si>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</si>
  <si>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</si>
  <si>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</si>
  <si>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</si>
  <si>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</si>
  <si>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</si>
  <si>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</si>
  <si>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</si>
  <si>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</si>
  <si>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</si>
  <si>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</si>
  <si>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</si>
  <si>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</si>
  <si>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</si>
  <si>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</si>
  <si>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</si>
  <si>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</si>
  <si>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</si>
  <si>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</si>
  <si>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</si>
  <si>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</si>
  <si>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</si>
  <si>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</si>
  <si>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</si>
  <si>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</si>
  <si>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</si>
  <si>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</si>
  <si>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</si>
  <si>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</si>
  <si>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</si>
  <si>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</si>
  <si>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</si>
  <si>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</si>
  <si>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</si>
  <si>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</si>
  <si>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</si>
  <si>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</si>
  <si>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</si>
  <si>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</si>
  <si>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</si>
  <si>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</si>
  <si>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</si>
  <si>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</si>
  <si>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</si>
  <si>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</si>
  <si>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</si>
  <si>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</si>
  <si>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</si>
  <si>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</si>
  <si>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</si>
  <si>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</si>
  <si>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</si>
  <si>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</si>
  <si>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</si>
  <si>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</si>
  <si>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</si>
  <si>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</si>
  <si>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</si>
  <si>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</si>
  <si>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</si>
  <si>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</si>
  <si>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</si>
  <si>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</si>
  <si>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</si>
  <si>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</si>
  <si>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</si>
  <si>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</si>
  <si>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</si>
  <si>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</si>
  <si>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</si>
  <si>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</si>
  <si>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</si>
  <si>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</si>
  <si>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</si>
  <si>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</si>
  <si>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</si>
  <si>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</si>
  <si>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</si>
  <si>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</si>
  <si>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</si>
  <si>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</si>
  <si>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</si>
  <si>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</si>
  <si>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</si>
  <si>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</si>
  <si>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</si>
  <si>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</si>
  <si>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</si>
  <si>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</si>
  <si>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</si>
  <si>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</si>
  <si>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</si>
  <si>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</si>
  <si>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</si>
  <si>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</si>
  <si>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</si>
  <si>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</si>
  <si>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</si>
  <si>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</si>
  <si>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</si>
  <si>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</si>
  <si>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</si>
  <si>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</si>
  <si>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</si>
  <si>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</si>
  <si>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</si>
  <si>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</si>
  <si>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</si>
  <si>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</si>
  <si>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</si>
  <si>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</si>
  <si>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</si>
  <si>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</si>
  <si>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</si>
  <si>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</si>
  <si>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</si>
  <si>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</si>
  <si>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</si>
  <si>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</si>
  <si>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</si>
  <si>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</si>
  <si>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</si>
  <si>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</si>
  <si>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</si>
  <si>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</si>
  <si>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</si>
  <si>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</si>
  <si>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</si>
  <si>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</si>
  <si>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</si>
  <si>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</si>
  <si>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</si>
  <si>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</si>
  <si>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</si>
  <si>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</si>
  <si>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</si>
  <si>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</si>
  <si>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</si>
  <si>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</si>
  <si>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</si>
  <si>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</si>
  <si>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</si>
  <si>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</si>
  <si>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</si>
  <si>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</si>
  <si>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</si>
  <si>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</si>
  <si>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</si>
  <si>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</si>
  <si>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</si>
  <si>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</si>
  <si>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</si>
  <si>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</si>
  <si>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</si>
  <si>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</si>
  <si>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</si>
  <si>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</si>
  <si>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</si>
  <si>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</si>
  <si>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</si>
  <si>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</si>
  <si>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</si>
  <si>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</si>
  <si>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</si>
  <si>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</si>
  <si>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</si>
  <si>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</si>
  <si>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</si>
  <si>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</si>
  <si>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</si>
  <si>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</si>
  <si>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</si>
  <si>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</si>
  <si>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</si>
  <si>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</si>
  <si>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</si>
  <si>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</si>
  <si>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</si>
  <si>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</si>
  <si>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</si>
  <si>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</si>
  <si>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</si>
  <si>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</si>
  <si>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</si>
  <si>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</si>
  <si>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</si>
  <si>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</si>
  <si>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</si>
  <si>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</si>
  <si>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</si>
  <si>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</si>
  <si>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</si>
  <si>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</si>
  <si>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</si>
  <si>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</si>
  <si>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</si>
  <si>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</si>
  <si>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</si>
  <si>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</si>
  <si>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</si>
  <si>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</si>
  <si>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</si>
  <si>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</si>
  <si>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</si>
  <si>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</si>
  <si>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</si>
  <si>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</si>
  <si>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</si>
  <si>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</si>
  <si>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</si>
  <si>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</si>
  <si>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</si>
  <si>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</si>
  <si>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</si>
  <si>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</si>
  <si>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</si>
  <si>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</si>
  <si>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</si>
  <si>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</si>
  <si>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</si>
  <si>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</si>
  <si>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</si>
  <si>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</si>
  <si>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</si>
  <si>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</si>
  <si>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</si>
  <si>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</si>
  <si>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</si>
  <si>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</si>
  <si>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</si>
  <si>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</si>
  <si>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</si>
  <si>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</si>
  <si>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</si>
  <si>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</si>
  <si>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</si>
  <si>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</si>
  <si>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</si>
  <si>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</si>
  <si>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</si>
  <si>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</si>
  <si>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</si>
  <si>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</si>
  <si>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</si>
  <si>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</si>
  <si>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</si>
  <si>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</si>
  <si>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</si>
  <si>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</si>
  <si>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</si>
  <si>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</si>
  <si>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</si>
  <si>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</si>
  <si>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</si>
  <si>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</si>
  <si>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</si>
  <si>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</si>
  <si>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</si>
  <si>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</si>
  <si>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</si>
  <si>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</si>
  <si>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</si>
  <si>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</si>
  <si>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</si>
  <si>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</si>
  <si>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</si>
  <si>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</si>
  <si>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</si>
  <si>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</si>
  <si>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</si>
  <si>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</si>
  <si>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</si>
  <si>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</si>
  <si>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</si>
  <si>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</si>
  <si>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</si>
  <si>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</si>
  <si>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</si>
  <si>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</si>
  <si>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</si>
  <si>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</si>
  <si>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</si>
  <si>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</si>
  <si>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</si>
  <si>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</si>
  <si>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</si>
  <si>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</si>
  <si>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</si>
  <si>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</si>
  <si>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</si>
  <si>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</si>
  <si>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</si>
  <si>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</si>
  <si>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</si>
  <si>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</si>
  <si>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</si>
  <si>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</si>
  <si>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</si>
  <si>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</si>
  <si>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</si>
  <si>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</si>
  <si>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</si>
  <si>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</si>
  <si>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</si>
  <si>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</si>
  <si>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</si>
  <si>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</si>
  <si>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</si>
  <si>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</si>
  <si>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</si>
  <si>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</si>
  <si>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</si>
  <si>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</si>
  <si>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</si>
  <si>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</si>
  <si>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</si>
  <si>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</si>
  <si>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</si>
  <si>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</si>
  <si>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</si>
  <si>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</si>
  <si>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</si>
  <si>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</si>
  <si>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</si>
  <si>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</si>
  <si>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</si>
  <si>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</si>
  <si>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</si>
  <si>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</si>
  <si>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</si>
  <si>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</si>
  <si>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</si>
  <si>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</si>
  <si>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</si>
  <si>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</si>
  <si>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</si>
  <si>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</si>
  <si>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</si>
  <si>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</si>
  <si>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</si>
  <si>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</si>
  <si>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</si>
  <si>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</si>
  <si>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</si>
  <si>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</si>
  <si>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</si>
  <si>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</si>
  <si>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</si>
  <si>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</si>
  <si>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</si>
  <si>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</si>
  <si>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</si>
  <si>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</si>
  <si>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</si>
  <si>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</si>
  <si>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</si>
  <si>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</si>
  <si>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</si>
  <si>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</si>
  <si>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</si>
  <si>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</si>
  <si>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</si>
  <si>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</si>
  <si>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</si>
  <si>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</si>
  <si>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</si>
  <si>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</si>
  <si>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</si>
  <si>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</si>
  <si>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</si>
  <si>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</si>
  <si>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</si>
  <si>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</si>
  <si>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</si>
  <si>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</si>
  <si>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</si>
  <si>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</si>
  <si>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</si>
  <si>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</si>
  <si>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</si>
  <si>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</si>
  <si>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</si>
  <si>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</si>
  <si>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</si>
  <si>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</si>
  <si>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</si>
  <si>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</si>
  <si>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</si>
  <si>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</si>
  <si>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</si>
  <si>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</si>
  <si>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</si>
  <si>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</si>
  <si>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</si>
  <si>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</si>
  <si>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</si>
  <si>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</si>
  <si>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</si>
  <si>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</si>
  <si>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</si>
  <si>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</si>
  <si>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</si>
  <si>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</si>
  <si>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</si>
  <si>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</si>
  <si>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</si>
  <si>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</si>
  <si>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</si>
  <si>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</si>
  <si>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</si>
  <si>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</si>
  <si>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</si>
  <si>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</si>
  <si>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</si>
  <si>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</si>
  <si>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</si>
  <si>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</si>
  <si>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</si>
  <si>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</si>
  <si>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</si>
  <si>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</si>
  <si>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</si>
  <si>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</si>
  <si>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</si>
  <si>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</si>
  <si>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</si>
  <si>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</si>
  <si>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</si>
  <si>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</si>
  <si>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</si>
  <si>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</si>
  <si>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</si>
  <si>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</si>
  <si>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</si>
  <si>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</si>
  <si>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</si>
  <si>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</si>
  <si>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</si>
  <si>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</si>
  <si>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</si>
  <si>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</si>
  <si>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</si>
  <si>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</si>
  <si>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</si>
  <si>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</si>
  <si>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</si>
  <si>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</si>
  <si>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</si>
  <si>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</si>
  <si>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</si>
  <si>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</si>
  <si>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</si>
  <si>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</si>
  <si>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</si>
  <si>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</si>
  <si>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</si>
  <si>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</si>
  <si>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</si>
  <si>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</si>
  <si>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</si>
  <si>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</si>
  <si>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</si>
  <si>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</si>
  <si>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</si>
  <si>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</si>
  <si>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</si>
  <si>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</si>
  <si>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</si>
  <si>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</si>
  <si>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</si>
  <si>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</si>
  <si>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</si>
  <si>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</si>
  <si>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</si>
  <si>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</si>
  <si>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</si>
  <si>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</si>
  <si>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</si>
  <si>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</si>
  <si>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</si>
  <si>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</si>
  <si>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</si>
  <si>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</si>
  <si>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</si>
  <si>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</si>
  <si>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</si>
  <si>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</si>
  <si>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</si>
  <si>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</si>
  <si>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</si>
  <si>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</si>
  <si>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</si>
  <si>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</si>
  <si>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</si>
  <si>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</si>
  <si>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</si>
  <si>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</si>
  <si>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</si>
  <si>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</si>
  <si>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</si>
  <si>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</si>
  <si>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</si>
  <si>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</si>
  <si>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</si>
  <si>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</si>
  <si>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</si>
  <si>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</si>
  <si>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</si>
  <si>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</si>
  <si>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</si>
  <si>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</si>
  <si>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</si>
  <si>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</si>
  <si>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</si>
  <si>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</si>
  <si>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</si>
  <si>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</si>
  <si>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</si>
  <si>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</si>
  <si>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</si>
  <si>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</si>
  <si>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</si>
  <si>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</si>
  <si>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</si>
  <si>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</si>
  <si>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</si>
  <si>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</si>
  <si>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</si>
  <si>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</si>
  <si>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</si>
  <si>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</si>
  <si>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</si>
  <si>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</si>
  <si>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</si>
  <si>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</si>
  <si>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</si>
  <si>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</si>
  <si>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</si>
  <si>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</si>
  <si>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</si>
  <si>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</si>
  <si>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</si>
  <si>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</si>
  <si>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</si>
  <si>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</si>
  <si>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</si>
  <si>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</si>
  <si>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</si>
  <si>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</si>
  <si>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</si>
  <si>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</si>
  <si>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</si>
  <si>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</si>
  <si>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</si>
  <si>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</si>
  <si>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</si>
  <si>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</si>
  <si>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</si>
  <si>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</si>
  <si>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</si>
  <si>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</si>
  <si>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</si>
  <si>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</si>
  <si>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</si>
  <si>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</si>
  <si>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</si>
  <si>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</si>
  <si>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</si>
  <si>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</si>
  <si>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</si>
  <si>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</si>
  <si>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</si>
  <si>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</si>
  <si>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</si>
  <si>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</si>
  <si>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</si>
  <si>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</si>
  <si>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</si>
  <si>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</si>
  <si>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</si>
  <si>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</si>
  <si>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</si>
  <si>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</si>
  <si>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</si>
  <si>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</si>
  <si>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</si>
  <si>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</si>
  <si>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</si>
  <si>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</si>
  <si>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</si>
  <si>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</si>
  <si>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</si>
  <si>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</si>
  <si>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</si>
  <si>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</si>
  <si>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</si>
  <si>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</si>
  <si>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</si>
  <si>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</si>
  <si>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</si>
  <si>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</si>
  <si>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</si>
  <si>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</si>
  <si>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</si>
  <si>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</si>
  <si>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</si>
  <si>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</si>
  <si>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</si>
  <si>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</si>
  <si>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</si>
  <si>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</si>
  <si>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</si>
  <si>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</si>
  <si>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</si>
  <si>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</si>
  <si>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</si>
  <si>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</si>
  <si>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</si>
  <si>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</si>
  <si>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</si>
  <si>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</si>
  <si>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</si>
  <si>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</si>
  <si>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</si>
  <si>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</si>
  <si>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</si>
  <si>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</si>
  <si>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</si>
  <si>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</si>
  <si>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</si>
  <si>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</si>
  <si>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</si>
  <si>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</si>
  <si>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</si>
  <si>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</si>
  <si>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</si>
  <si>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</si>
  <si>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</si>
  <si>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</si>
  <si>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</si>
  <si>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</si>
  <si>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</si>
  <si>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</si>
  <si>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</si>
  <si>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</si>
  <si>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</si>
  <si>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</si>
  <si>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</si>
  <si>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</si>
  <si>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</si>
  <si>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</si>
  <si>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</si>
  <si>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</si>
  <si>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</si>
  <si>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</si>
  <si>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</si>
  <si>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</si>
  <si>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</si>
  <si>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</si>
  <si>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</si>
  <si>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</si>
  <si>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</si>
  <si>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</si>
  <si>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</si>
  <si>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</si>
  <si>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</si>
  <si>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</si>
  <si>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</si>
  <si>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</si>
  <si>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</si>
  <si>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</si>
  <si>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</si>
  <si>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</si>
  <si>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</si>
  <si>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</si>
  <si>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</si>
  <si>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</si>
  <si>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</si>
  <si>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</si>
  <si>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</si>
  <si>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</si>
  <si>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</si>
  <si>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</si>
  <si>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</si>
  <si>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</si>
  <si>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</si>
  <si>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</si>
  <si>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</si>
  <si>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</si>
  <si>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</si>
  <si>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</si>
  <si>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</si>
  <si>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</si>
  <si>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</si>
  <si>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</si>
  <si>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</si>
  <si>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</si>
  <si>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</si>
  <si>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</si>
  <si>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</si>
  <si>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</si>
  <si>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</si>
  <si>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</si>
  <si>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</si>
  <si>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</si>
  <si>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</si>
  <si>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</si>
  <si>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</si>
  <si>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</si>
  <si>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</si>
  <si>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</si>
  <si>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</si>
  <si>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</si>
  <si>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</si>
  <si>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</si>
  <si>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</si>
  <si>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</si>
  <si>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</si>
  <si>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</si>
  <si>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</si>
  <si>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</si>
  <si>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</si>
  <si>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</si>
  <si>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</si>
  <si>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</si>
  <si>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</si>
  <si>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</si>
  <si>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</si>
  <si>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</si>
  <si>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</si>
  <si>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</si>
  <si>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</si>
  <si>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</si>
  <si>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</si>
  <si>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</si>
  <si>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</si>
  <si>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</si>
  <si>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</si>
  <si>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</si>
  <si>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</si>
  <si>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</si>
  <si>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</si>
  <si>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</si>
  <si>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</si>
  <si>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</si>
  <si>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</si>
  <si>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</si>
  <si>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</si>
  <si>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</si>
  <si>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</si>
  <si>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</si>
  <si>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</si>
  <si>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</si>
  <si>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</si>
  <si>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</si>
  <si>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</si>
  <si>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</si>
  <si>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</si>
  <si>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</si>
  <si>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</si>
  <si>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</si>
  <si>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</si>
  <si>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</si>
  <si>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</si>
  <si>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</si>
  <si>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</si>
  <si>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</si>
  <si>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</si>
  <si>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</si>
  <si>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</si>
  <si>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</si>
  <si>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</si>
  <si>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</si>
  <si>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</si>
  <si>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</si>
  <si>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</si>
  <si>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</si>
  <si>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</si>
  <si>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</si>
  <si>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</si>
  <si>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</si>
  <si>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</si>
  <si>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</si>
  <si>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</si>
  <si>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</si>
  <si>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</si>
  <si>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</si>
  <si>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</si>
  <si>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</si>
  <si>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</si>
  <si>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</si>
  <si>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</si>
  <si>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</si>
  <si>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</si>
  <si>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</si>
  <si>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</si>
  <si>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</si>
  <si>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</si>
  <si>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</si>
  <si>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</si>
  <si>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</si>
  <si>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</si>
  <si>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</si>
  <si>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</si>
  <si>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</si>
  <si>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</si>
  <si>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</si>
  <si>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</si>
  <si>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</si>
  <si>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</si>
  <si>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</si>
  <si>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</si>
  <si>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</si>
  <si>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</si>
  <si>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</si>
  <si>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</si>
  <si>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</si>
  <si>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</si>
  <si>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</si>
  <si>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</si>
  <si>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</si>
  <si>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</si>
  <si>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</si>
  <si>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</si>
  <si>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</si>
  <si>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</si>
  <si>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</si>
  <si>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</si>
  <si>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</si>
  <si>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</si>
  <si>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</si>
  <si>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</si>
  <si>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</si>
  <si>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</si>
  <si>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</si>
  <si>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</si>
  <si>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</si>
  <si>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</si>
  <si>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</si>
  <si>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</si>
  <si>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</si>
  <si>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</si>
  <si>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</si>
  <si>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</si>
  <si>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</si>
  <si>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</si>
  <si>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</si>
  <si>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</si>
  <si>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</si>
  <si>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</si>
  <si>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</si>
  <si>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</si>
  <si>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</si>
  <si>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</si>
  <si>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</si>
  <si>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</si>
  <si>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</si>
  <si>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</si>
  <si>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</si>
  <si>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</si>
  <si>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</si>
  <si>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</si>
  <si>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</si>
  <si>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</si>
  <si>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</si>
  <si>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</si>
  <si>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</si>
  <si>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</si>
  <si>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</si>
  <si>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</si>
  <si>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</si>
  <si>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</si>
  <si>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</si>
  <si>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</si>
  <si>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</si>
  <si>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</si>
  <si>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</si>
  <si>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</si>
  <si>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</si>
  <si>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</si>
  <si>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</si>
  <si>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</si>
  <si>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</si>
  <si>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</si>
  <si>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</si>
  <si>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</si>
  <si>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</si>
  <si>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</si>
  <si>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</si>
  <si>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</si>
  <si>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</si>
  <si>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</si>
  <si>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</si>
  <si>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</si>
  <si>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</si>
  <si>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</si>
  <si>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</si>
  <si>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</si>
  <si>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</si>
  <si>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</si>
  <si>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</si>
  <si>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</si>
  <si>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</si>
  <si>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</si>
  <si>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</si>
  <si>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</si>
  <si>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</si>
  <si>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</si>
  <si>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</si>
  <si>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</si>
  <si>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</si>
  <si>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</si>
  <si>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</si>
  <si>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</si>
  <si>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</si>
  <si>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</si>
  <si>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</si>
  <si>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</si>
  <si>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</si>
  <si>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</si>
  <si>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</si>
  <si>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</si>
  <si>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</si>
  <si>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</si>
  <si>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</si>
  <si>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</si>
  <si>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</si>
  <si>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</si>
  <si>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</si>
  <si>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</si>
  <si>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</si>
  <si>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</si>
  <si>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</si>
  <si>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</si>
  <si>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</si>
  <si>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</si>
  <si>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</si>
  <si>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</si>
  <si>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</si>
  <si>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</si>
  <si>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</si>
  <si>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</si>
  <si>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</si>
  <si>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</si>
  <si>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</si>
  <si>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</si>
  <si>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</si>
  <si>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</si>
  <si>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</si>
  <si>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</si>
  <si>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</si>
  <si>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</si>
  <si>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</si>
  <si>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</si>
  <si>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</si>
  <si>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</si>
  <si>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</si>
  <si>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</si>
  <si>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</si>
  <si>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</si>
  <si>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</si>
  <si>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</si>
  <si>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</si>
  <si>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</si>
  <si>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</si>
  <si>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</si>
  <si>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</si>
  <si>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</si>
  <si>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</si>
  <si>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</si>
  <si>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</si>
  <si>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</si>
  <si>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</si>
  <si>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</si>
  <si>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</si>
  <si>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</si>
  <si>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</si>
  <si>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</si>
  <si>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</si>
  <si>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</si>
  <si>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</si>
  <si>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</si>
  <si>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</si>
  <si>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</si>
  <si>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</si>
  <si>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</si>
  <si>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</si>
  <si>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</si>
  <si>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</si>
  <si>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</si>
  <si>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</si>
  <si>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</si>
  <si>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</si>
  <si>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</si>
  <si>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</si>
  <si>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</si>
  <si>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</si>
  <si>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</si>
  <si>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</si>
  <si>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</si>
  <si>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</si>
  <si>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</si>
  <si>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</si>
  <si>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</si>
  <si>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</si>
  <si>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</si>
  <si>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</si>
  <si>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</si>
  <si>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</si>
  <si>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</si>
  <si>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</si>
  <si>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</si>
  <si>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</si>
  <si>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</si>
  <si>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</si>
  <si>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</si>
  <si>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</si>
  <si>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</si>
  <si>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</si>
  <si>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</si>
  <si>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</si>
  <si>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</si>
  <si>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</si>
  <si>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</si>
  <si>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</si>
  <si>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</si>
  <si>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</si>
  <si>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</si>
  <si>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</si>
  <si>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</si>
  <si>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</si>
  <si>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</si>
  <si>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</si>
  <si>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</si>
  <si>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</si>
  <si>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</si>
  <si>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</si>
  <si>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</si>
  <si>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</si>
  <si>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</si>
  <si>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</si>
  <si>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</si>
  <si>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</si>
  <si>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</si>
  <si>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</si>
  <si>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</si>
  <si>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</si>
  <si>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</si>
  <si>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</si>
  <si>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</si>
  <si>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</si>
  <si>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</si>
  <si>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</si>
  <si>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</si>
  <si>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</si>
  <si>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</si>
  <si>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</si>
  <si>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</si>
  <si>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</si>
  <si>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</si>
  <si>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</si>
  <si>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</si>
  <si>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</si>
  <si>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</si>
  <si>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</si>
  <si>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</si>
  <si>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</si>
  <si>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</si>
  <si>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</si>
  <si>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</si>
  <si>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</si>
  <si>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</si>
  <si>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</si>
  <si>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</si>
  <si>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</si>
  <si>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</si>
  <si>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</si>
  <si>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</si>
  <si>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</si>
  <si>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</si>
  <si>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</si>
  <si>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</si>
  <si>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</si>
  <si>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</si>
  <si>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</si>
  <si>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</si>
  <si>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</si>
  <si>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</si>
  <si>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</si>
  <si>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</si>
  <si>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</si>
  <si>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</si>
  <si>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</si>
  <si>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</si>
  <si>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</si>
  <si>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</si>
  <si>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</si>
  <si>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</si>
  <si>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</si>
  <si>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</si>
  <si>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</si>
  <si>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</si>
  <si>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</si>
  <si>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</si>
  <si>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</si>
  <si>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</si>
  <si>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</si>
  <si>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</si>
  <si>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</si>
  <si>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</si>
  <si>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</si>
  <si>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</si>
  <si>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</si>
  <si>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</si>
  <si>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</si>
  <si>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</si>
  <si>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</si>
  <si>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</si>
  <si>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</si>
  <si>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</si>
  <si>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</si>
  <si>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</si>
  <si>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</si>
  <si>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</si>
  <si>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</si>
  <si>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</si>
  <si>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</si>
  <si>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</si>
  <si>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</si>
  <si>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</si>
  <si>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</si>
  <si>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</si>
  <si>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</si>
  <si>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</si>
  <si>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</si>
  <si>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</si>
  <si>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</si>
  <si>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</si>
  <si>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</si>
  <si>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</si>
  <si>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</si>
  <si>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</si>
  <si>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</si>
  <si>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</si>
  <si>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</si>
  <si>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</si>
  <si>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</si>
  <si>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</si>
  <si>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</si>
  <si>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</si>
  <si>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</si>
  <si>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</si>
  <si>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</si>
  <si>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</si>
  <si>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</si>
  <si>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</si>
  <si>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</si>
  <si>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</si>
  <si>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</si>
  <si>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</si>
  <si>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</si>
  <si>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</si>
  <si>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</si>
  <si>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</si>
  <si>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</si>
  <si>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</si>
  <si>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</si>
  <si>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</si>
  <si>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</si>
  <si>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</si>
  <si>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</si>
  <si>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</si>
  <si>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</si>
  <si>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</si>
  <si>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</si>
  <si>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</si>
  <si>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</si>
  <si>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</si>
  <si>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</si>
  <si>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</si>
  <si>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</si>
  <si>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</si>
  <si>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</si>
  <si>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</si>
  <si>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</si>
  <si>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</si>
  <si>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</si>
  <si>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</si>
  <si>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</si>
  <si>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</si>
  <si>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</si>
  <si>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</si>
  <si>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</si>
  <si>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</si>
  <si>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</si>
  <si>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</si>
  <si>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</si>
  <si>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</si>
  <si>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</si>
  <si>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</si>
  <si>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</si>
  <si>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</si>
  <si>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</si>
  <si>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</si>
  <si>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</si>
  <si>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</si>
  <si>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</si>
  <si>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</si>
  <si>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</si>
  <si>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</si>
  <si>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</si>
  <si>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</si>
  <si>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</si>
  <si>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</si>
  <si>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</si>
  <si>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</si>
  <si>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</si>
  <si>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</si>
  <si>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</si>
  <si>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</si>
  <si>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</si>
  <si>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</si>
  <si>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</si>
  <si>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</si>
  <si>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</si>
  <si>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</si>
  <si>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</si>
  <si>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</si>
  <si>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</si>
  <si>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</si>
  <si>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</si>
  <si>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</si>
  <si>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</si>
  <si>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</si>
  <si>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</si>
  <si>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</si>
  <si>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</si>
  <si>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</si>
  <si>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</si>
  <si>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</si>
  <si>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</si>
  <si>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</si>
  <si>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</si>
  <si>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</si>
  <si>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</si>
  <si>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</si>
  <si>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</si>
  <si>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</si>
  <si>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</si>
  <si>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</si>
  <si>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</si>
  <si>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</si>
  <si>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</si>
  <si>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</si>
  <si>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</si>
  <si>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</si>
  <si>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</si>
  <si>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</si>
  <si>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</si>
  <si>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</si>
  <si>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</si>
  <si>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</si>
  <si>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</si>
  <si>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</si>
  <si>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</si>
  <si>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</si>
  <si>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</si>
  <si>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</si>
  <si>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</si>
  <si>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</si>
  <si>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</si>
  <si>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</si>
  <si>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</si>
  <si>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</si>
  <si>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</si>
  <si>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</si>
  <si>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</si>
  <si>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</si>
  <si>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</si>
  <si>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</si>
  <si>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</si>
  <si>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</si>
  <si>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</si>
  <si>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</si>
  <si>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</si>
  <si>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</si>
  <si>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</si>
  <si>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</si>
  <si>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</si>
  <si>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</si>
  <si>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</si>
  <si>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</si>
  <si>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</si>
  <si>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</si>
  <si>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</si>
  <si>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</si>
  <si>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</si>
  <si>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</si>
  <si>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</si>
  <si>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</si>
  <si>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</si>
  <si>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</si>
  <si>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</si>
  <si>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</si>
  <si>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</si>
  <si>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</si>
  <si>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</si>
  <si>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</si>
  <si>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</si>
  <si>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</si>
  <si>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</si>
  <si>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</si>
  <si>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</si>
  <si>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</si>
  <si>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</si>
  <si>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</si>
  <si>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</si>
  <si>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</si>
  <si>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</si>
  <si>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</si>
  <si>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</si>
  <si>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</si>
  <si>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</si>
  <si>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</si>
  <si>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</si>
  <si>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</si>
  <si>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</si>
  <si>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</si>
  <si>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</si>
  <si>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</si>
  <si>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</si>
  <si>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</si>
  <si>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</si>
  <si>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</si>
  <si>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</si>
  <si>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</si>
  <si>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</si>
  <si>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</si>
  <si>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</si>
  <si>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</si>
  <si>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</si>
  <si>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</si>
  <si>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</si>
  <si>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</si>
  <si>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</si>
  <si>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</si>
  <si>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</si>
  <si>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</si>
  <si>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</si>
  <si>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</si>
  <si>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</si>
  <si>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</si>
  <si>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</si>
  <si>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</si>
  <si>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</si>
  <si>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</si>
  <si>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</si>
  <si>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</si>
  <si>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</si>
  <si>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</si>
  <si>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</si>
  <si>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</si>
  <si>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</si>
  <si>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</si>
  <si>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</si>
  <si>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</si>
  <si>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</si>
  <si>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</si>
  <si>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</si>
  <si>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</si>
  <si>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</si>
  <si>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</si>
  <si>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</si>
  <si>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</si>
  <si>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</si>
  <si>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</si>
  <si>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</si>
  <si>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</si>
  <si>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</si>
  <si>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</si>
  <si>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</si>
  <si>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</si>
  <si>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</si>
  <si>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</si>
  <si>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</si>
  <si>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</si>
  <si>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</si>
  <si>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</si>
  <si>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</si>
  <si>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</si>
  <si>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</si>
  <si>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</si>
  <si>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</si>
  <si>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</si>
  <si>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</si>
  <si>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</si>
  <si>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</si>
  <si>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</si>
  <si>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</si>
  <si>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</si>
  <si>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</si>
  <si>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</si>
  <si>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</si>
  <si>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</si>
  <si>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</si>
  <si>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</si>
  <si>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</si>
  <si>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</si>
  <si>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</si>
  <si>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</si>
  <si>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</si>
  <si>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</si>
  <si>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</si>
  <si>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</si>
  <si>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</si>
  <si>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</si>
  <si>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</si>
  <si>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</si>
  <si>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</si>
  <si>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</si>
  <si>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</si>
  <si>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</si>
  <si>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</si>
  <si>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</si>
  <si>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</si>
  <si>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</si>
  <si>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</si>
  <si>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</si>
  <si>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</si>
  <si>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</si>
  <si>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</si>
  <si>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</si>
  <si>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</si>
  <si>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</si>
  <si>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</si>
  <si>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</si>
  <si>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</si>
  <si>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</si>
  <si>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</si>
  <si>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</si>
  <si>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</si>
  <si>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</si>
  <si>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</si>
  <si>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</si>
  <si>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</si>
  <si>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</si>
  <si>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</si>
  <si>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</si>
  <si>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</si>
  <si>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</si>
  <si>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</si>
  <si>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</si>
  <si>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</si>
  <si>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</si>
  <si>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</si>
  <si>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</si>
  <si>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</si>
  <si>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</si>
  <si>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</si>
  <si>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</si>
  <si>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</si>
  <si>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</si>
  <si>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</si>
  <si>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</si>
  <si>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</si>
  <si>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</si>
  <si>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</si>
  <si>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</si>
  <si>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</si>
  <si>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</si>
  <si>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</si>
  <si>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</si>
  <si>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</si>
  <si>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</si>
  <si>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</si>
  <si>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</si>
  <si>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</si>
  <si>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</si>
  <si>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</si>
  <si>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</si>
  <si>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</si>
  <si>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</si>
  <si>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</si>
  <si>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</si>
  <si>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</si>
  <si>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</si>
  <si>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</si>
  <si>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</si>
  <si>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</si>
  <si>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</si>
  <si>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</si>
  <si>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</si>
  <si>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</si>
  <si>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</si>
  <si>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</si>
  <si>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</si>
  <si>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</si>
  <si>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</si>
  <si>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</si>
  <si>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</si>
  <si>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</si>
  <si>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</si>
  <si>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</si>
  <si>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</si>
  <si>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</si>
  <si>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</si>
  <si>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</si>
  <si>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</si>
  <si>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</si>
  <si>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</si>
  <si>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</si>
  <si>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</si>
  <si>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</si>
  <si>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</si>
  <si>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</si>
  <si>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</si>
  <si>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</si>
  <si>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</si>
  <si>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</si>
  <si>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</si>
  <si>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</si>
  <si>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</si>
  <si>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</si>
  <si>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</si>
  <si>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</si>
  <si>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</si>
  <si>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</si>
  <si>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</si>
  <si>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</si>
  <si>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</si>
  <si>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</si>
  <si>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</si>
  <si>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</si>
  <si>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</si>
  <si>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</si>
  <si>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</si>
  <si>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</si>
  <si>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</si>
  <si>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</si>
  <si>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</si>
  <si>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</si>
  <si>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</si>
  <si>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</si>
  <si>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</si>
  <si>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</si>
  <si>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</si>
  <si>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</si>
  <si>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</si>
  <si>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</si>
  <si>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</si>
  <si>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</si>
  <si>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</si>
  <si>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</si>
  <si>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</si>
  <si>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</si>
  <si>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</si>
  <si>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</si>
  <si>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</si>
  <si>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</si>
  <si>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</si>
  <si>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</si>
  <si>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</si>
  <si>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</si>
  <si>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</si>
  <si>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</si>
  <si>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</si>
  <si>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</si>
  <si>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</si>
  <si>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</si>
  <si>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</si>
  <si>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</si>
  <si>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</si>
  <si>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</si>
  <si>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</si>
  <si>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</si>
  <si>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</si>
  <si>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</si>
  <si>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</si>
  <si>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</si>
  <si>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</si>
  <si>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</si>
  <si>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</si>
  <si>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</si>
  <si>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</si>
  <si>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</si>
  <si>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</si>
  <si>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</si>
  <si>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</si>
  <si>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</si>
  <si>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</si>
  <si>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</si>
  <si>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</si>
  <si>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</si>
  <si>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</si>
  <si>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</si>
  <si>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</si>
  <si>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</si>
  <si>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</si>
  <si>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</si>
  <si>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</si>
  <si>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</si>
  <si>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</si>
  <si>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</si>
  <si>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</si>
  <si>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</si>
  <si>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</si>
  <si>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</si>
  <si>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</si>
  <si>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</si>
  <si>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</si>
  <si>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</si>
  <si>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</si>
  <si>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</si>
  <si>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</si>
  <si>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</si>
  <si>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</si>
  <si>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</si>
  <si>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</si>
  <si>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</si>
  <si>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</si>
  <si>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</si>
  <si>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</si>
  <si>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</si>
  <si>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</si>
  <si>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</si>
  <si>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</si>
  <si>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</si>
  <si>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</si>
  <si>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</si>
  <si>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</si>
  <si>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</si>
  <si>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</si>
  <si>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</si>
  <si>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</si>
  <si>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</si>
  <si>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</si>
  <si>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</si>
  <si>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</si>
  <si>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</si>
  <si>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</si>
  <si>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</si>
  <si>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</si>
  <si>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</si>
  <si>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</si>
  <si>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</si>
  <si>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</si>
  <si>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</si>
  <si>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</si>
  <si>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</si>
  <si>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</si>
  <si>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</si>
  <si>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</si>
  <si>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</si>
  <si>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</si>
  <si>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</si>
  <si>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</si>
  <si>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</si>
  <si>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</si>
  <si>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</si>
  <si>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</si>
  <si>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</si>
  <si>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</si>
  <si>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</si>
  <si>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</si>
  <si>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</si>
  <si>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</si>
  <si>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</si>
  <si>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</si>
  <si>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</si>
  <si>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</si>
  <si>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</si>
  <si>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</si>
  <si>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</si>
  <si>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</si>
  <si>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</si>
  <si>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</si>
  <si>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</si>
  <si>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</si>
  <si>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</si>
  <si>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</si>
  <si>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</si>
  <si>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</si>
  <si>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</si>
  <si>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</si>
  <si>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</si>
  <si>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</si>
  <si>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</si>
  <si>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</si>
  <si>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</si>
  <si>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</si>
  <si>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</si>
  <si>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</si>
  <si>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</si>
  <si>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</si>
  <si>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</si>
  <si>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</si>
  <si>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</si>
  <si>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</si>
  <si>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</si>
  <si>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</si>
  <si>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</si>
  <si>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</si>
  <si>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</si>
  <si>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</si>
  <si>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</si>
  <si>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</si>
  <si>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</si>
  <si>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</si>
  <si>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</si>
  <si>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</si>
  <si>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</si>
  <si>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</si>
  <si>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</si>
  <si>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</si>
  <si>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</si>
  <si>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</si>
  <si>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</si>
  <si>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</si>
  <si>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</si>
  <si>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</si>
  <si>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</si>
  <si>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</si>
  <si>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</si>
  <si>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</si>
  <si>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</si>
  <si>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</si>
  <si>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</si>
  <si>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</si>
  <si>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</si>
  <si>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</si>
  <si>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</si>
  <si>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</si>
  <si>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</si>
  <si>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</si>
  <si>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</si>
  <si>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</si>
  <si>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</si>
  <si>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</si>
  <si>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</si>
  <si>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</si>
  <si>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</si>
  <si>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</si>
  <si>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</si>
  <si>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</si>
  <si>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</si>
  <si>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</si>
  <si>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</si>
  <si>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</si>
  <si>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</si>
  <si>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</si>
  <si>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</si>
  <si>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</si>
  <si>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</si>
  <si>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</si>
  <si>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</si>
  <si>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</si>
  <si>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</si>
  <si>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</si>
  <si>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</si>
  <si>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</si>
  <si>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</si>
  <si>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</si>
  <si>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</si>
  <si>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</si>
  <si>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</si>
  <si>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</si>
  <si>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</si>
  <si>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</si>
  <si>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</si>
  <si>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</si>
  <si>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</si>
  <si>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</si>
  <si>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</si>
  <si>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</si>
  <si>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</si>
  <si>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</si>
  <si>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</si>
  <si>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</si>
  <si>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</si>
  <si>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</si>
  <si>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</si>
  <si>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</si>
  <si>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</si>
  <si>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</si>
  <si>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</si>
  <si>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</si>
  <si>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</si>
  <si>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</si>
  <si>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</si>
  <si>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</si>
  <si>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</si>
  <si>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</si>
  <si>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</si>
  <si>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</si>
  <si>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</si>
  <si>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</si>
  <si>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</si>
  <si>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</si>
  <si>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</si>
  <si>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</si>
  <si>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</si>
  <si>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</si>
  <si>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</si>
  <si>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</si>
  <si>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</si>
  <si>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</si>
  <si>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</si>
  <si>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</si>
  <si>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</si>
  <si>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</si>
  <si>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</si>
  <si>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</si>
  <si>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</si>
  <si>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</si>
  <si>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</si>
  <si>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</si>
  <si>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</si>
  <si>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</si>
  <si>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</si>
  <si>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</si>
  <si>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</si>
  <si>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</si>
  <si>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</si>
  <si>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</si>
  <si>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</si>
  <si>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</si>
  <si>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</si>
  <si>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</si>
  <si>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</si>
  <si>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</si>
  <si>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</si>
  <si>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</si>
  <si>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</si>
  <si>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</si>
  <si>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</si>
  <si>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</si>
  <si>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</si>
  <si>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</si>
  <si>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</si>
  <si>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</si>
  <si>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</si>
  <si>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</si>
  <si>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</si>
  <si>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</si>
  <si>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</si>
  <si>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</si>
  <si>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</si>
  <si>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</si>
  <si>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</si>
  <si>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</si>
  <si>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</si>
  <si>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</si>
  <si>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</si>
  <si>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</si>
  <si>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</si>
  <si>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</si>
  <si>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</si>
  <si>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</si>
  <si>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</si>
  <si>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</si>
  <si>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</si>
  <si>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</si>
  <si>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</si>
  <si>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</si>
  <si>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</si>
  <si>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</si>
  <si>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</si>
  <si>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</si>
  <si>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</si>
  <si>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</si>
  <si>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</si>
  <si>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</si>
  <si>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</si>
  <si>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</si>
  <si>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</si>
  <si>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</si>
  <si>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</si>
  <si>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</si>
  <si>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</si>
  <si>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</si>
  <si>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</si>
  <si>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</si>
  <si>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</si>
  <si>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</si>
  <si>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</si>
  <si>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</si>
  <si>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</si>
  <si>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</si>
  <si>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</si>
  <si>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</si>
  <si>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</si>
  <si>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</si>
  <si>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</si>
  <si>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</si>
  <si>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</si>
  <si>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</si>
  <si>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</si>
  <si>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</si>
  <si>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</si>
  <si>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</si>
  <si>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</si>
  <si>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</si>
  <si>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</si>
  <si>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</si>
  <si>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</si>
  <si>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</si>
  <si>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</si>
  <si>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</si>
  <si>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</si>
  <si>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</si>
  <si>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</si>
  <si>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</si>
  <si>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</si>
  <si>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</si>
  <si>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</si>
  <si>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</si>
  <si>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</si>
  <si>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</si>
  <si>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</si>
  <si>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</si>
  <si>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</si>
  <si>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</si>
  <si>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</si>
  <si>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</si>
  <si>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</si>
  <si>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</si>
  <si>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</si>
  <si>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</si>
  <si>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</si>
  <si>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</si>
  <si>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</si>
  <si>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</si>
  <si>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</si>
  <si>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</si>
  <si>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</si>
  <si>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</si>
  <si>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</si>
  <si>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</si>
  <si>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</si>
  <si>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</si>
  <si>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</si>
  <si>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</si>
  <si>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</si>
  <si>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</si>
  <si>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</si>
  <si>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</si>
  <si>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</si>
  <si>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</si>
  <si>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</si>
  <si>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</si>
  <si>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</si>
  <si>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</si>
  <si>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</si>
  <si>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</si>
  <si>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</si>
  <si>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</si>
  <si>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</si>
  <si>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</si>
  <si>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</si>
  <si>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</si>
  <si>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</si>
  <si>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</si>
  <si>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</si>
  <si>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</si>
  <si>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</si>
  <si>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</si>
  <si>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</si>
  <si>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</si>
  <si>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</si>
  <si>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</si>
  <si>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</si>
  <si>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</si>
  <si>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</si>
  <si>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</si>
  <si>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</si>
  <si>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</si>
  <si>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</si>
  <si>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</si>
  <si>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</si>
  <si>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</si>
  <si>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</si>
  <si>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</si>
  <si>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</si>
  <si>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</si>
  <si>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</si>
  <si>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</si>
  <si>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</si>
  <si>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</si>
  <si>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</si>
  <si>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</si>
  <si>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</si>
  <si>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</si>
  <si>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</si>
  <si>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</si>
  <si>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</si>
  <si>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</si>
  <si>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</si>
  <si>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</si>
  <si>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</si>
  <si>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</si>
  <si>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</si>
  <si>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</si>
  <si>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</si>
  <si>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</si>
  <si>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</si>
  <si>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</si>
  <si>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</si>
  <si>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</si>
  <si>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</si>
  <si>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</si>
  <si>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</si>
  <si>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</si>
  <si>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</si>
  <si>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</si>
  <si>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</si>
  <si>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</si>
  <si>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</si>
  <si>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</si>
  <si>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</si>
  <si>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</si>
  <si>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</si>
  <si>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</si>
  <si>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</si>
  <si>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</si>
  <si>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</si>
  <si>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</si>
  <si>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</si>
  <si>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</si>
  <si>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</si>
  <si>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</si>
  <si>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</si>
  <si>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</si>
  <si>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</si>
  <si>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</si>
  <si>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</si>
  <si>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</si>
  <si>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</si>
  <si>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</si>
  <si>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</si>
  <si>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</si>
  <si>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</si>
  <si>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</si>
  <si>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</si>
  <si>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</si>
  <si>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</si>
  <si>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</si>
  <si>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</si>
  <si>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</si>
  <si>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</si>
  <si>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</si>
  <si>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</si>
  <si>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</si>
  <si>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</si>
  <si>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</si>
  <si>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</si>
  <si>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</si>
  <si>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</si>
  <si>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</si>
  <si>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</si>
  <si>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</si>
  <si>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</si>
  <si>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</si>
  <si>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</si>
  <si>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</si>
  <si>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</si>
  <si>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</si>
  <si>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</si>
  <si>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</si>
  <si>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</si>
  <si>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</si>
  <si>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</si>
  <si>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</si>
  <si>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</si>
  <si>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</si>
  <si>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</si>
  <si>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</si>
  <si>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</si>
  <si>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</si>
  <si>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</si>
  <si>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</si>
  <si>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</si>
  <si>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</si>
  <si>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</si>
  <si>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</si>
  <si>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</si>
  <si>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</si>
  <si>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</si>
  <si>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</si>
  <si>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</si>
  <si>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</si>
  <si>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</si>
  <si>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</si>
  <si>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</si>
  <si>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</si>
  <si>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</si>
  <si>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</si>
  <si>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</si>
  <si>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</si>
  <si>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</si>
  <si>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</si>
  <si>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</si>
  <si>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</si>
  <si>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</si>
  <si>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</si>
  <si>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</si>
  <si>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</si>
  <si>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</si>
  <si>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</si>
  <si>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</si>
  <si>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</si>
  <si>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</si>
  <si>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</si>
  <si>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</si>
  <si>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</si>
  <si>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</si>
  <si>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</si>
  <si>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</si>
  <si>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</si>
  <si>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</si>
  <si>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</si>
  <si>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</si>
  <si>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</si>
  <si>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</si>
  <si>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</si>
  <si>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</si>
  <si>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</si>
  <si>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</si>
  <si>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</si>
  <si>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</si>
  <si>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</si>
  <si>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</si>
  <si>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</si>
  <si>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</si>
  <si>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</si>
  <si>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</si>
  <si>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</si>
  <si>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</si>
  <si>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</si>
  <si>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</si>
  <si>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</si>
  <si>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</si>
  <si>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</si>
  <si>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</si>
  <si>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</si>
  <si>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</si>
  <si>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</si>
  <si>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</si>
  <si>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</si>
  <si>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</si>
  <si>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</si>
  <si>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</si>
  <si>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</si>
  <si>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</si>
  <si>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</si>
  <si>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</si>
  <si>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</si>
  <si>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</si>
  <si>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</si>
  <si>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</si>
  <si>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</si>
  <si>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</si>
  <si>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</si>
  <si>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</si>
  <si>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</si>
  <si>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</si>
  <si>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</si>
  <si>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</si>
  <si>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</si>
  <si>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</si>
  <si>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</si>
  <si>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</si>
  <si>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</si>
  <si>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</si>
  <si>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</si>
  <si>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</si>
  <si>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</si>
  <si>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</si>
  <si>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</si>
  <si>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</si>
  <si>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</si>
  <si>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</si>
  <si>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</si>
  <si>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</si>
  <si>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</si>
  <si>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</si>
  <si>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</si>
  <si>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</si>
  <si>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</si>
  <si>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</si>
  <si>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</si>
  <si>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</si>
  <si>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</si>
  <si>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</si>
  <si>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</si>
  <si>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</si>
  <si>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</si>
  <si>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</si>
  <si>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</si>
  <si>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</si>
  <si>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</si>
  <si>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</si>
  <si>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</si>
  <si>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</si>
  <si>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</si>
  <si>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</si>
  <si>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</si>
  <si>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</si>
  <si>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</si>
  <si>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</si>
  <si>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</si>
  <si>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</si>
  <si>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</si>
  <si>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</si>
  <si>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</si>
  <si>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</si>
  <si>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</si>
  <si>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</si>
  <si>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</si>
  <si>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</si>
  <si>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</si>
  <si>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</si>
  <si>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</si>
  <si>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</si>
  <si>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</si>
  <si>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</si>
  <si>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</si>
  <si>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</si>
  <si>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</si>
  <si>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</si>
  <si>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</si>
  <si>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</si>
  <si>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</si>
  <si>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</si>
  <si>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</si>
  <si>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</si>
  <si>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</si>
  <si>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</si>
  <si>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</si>
  <si>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</si>
  <si>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</si>
  <si>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</si>
  <si>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</si>
  <si>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</si>
  <si>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</si>
  <si>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</si>
  <si>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</si>
  <si>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</si>
  <si>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</si>
  <si>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</si>
  <si>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</si>
  <si>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</si>
  <si>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</si>
  <si>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</si>
  <si>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</si>
  <si>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</si>
  <si>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</si>
  <si>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</si>
  <si>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</si>
  <si>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</si>
  <si>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</si>
  <si>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</si>
  <si>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</si>
  <si>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</si>
  <si>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</si>
  <si>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</si>
  <si>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</si>
  <si>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</si>
  <si>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</si>
  <si>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</si>
  <si>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</si>
  <si>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</si>
  <si>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</si>
  <si>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</si>
  <si>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</si>
  <si>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</si>
  <si>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</si>
  <si>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</si>
  <si>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</si>
  <si>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</si>
  <si>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</si>
  <si>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</si>
  <si>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</si>
  <si>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</si>
  <si>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</si>
  <si>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</si>
  <si>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</si>
  <si>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</si>
  <si>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</si>
  <si>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</si>
  <si>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</si>
  <si>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</si>
  <si>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</si>
  <si>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</si>
  <si>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</si>
  <si>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</si>
  <si>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</si>
  <si>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</si>
  <si>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</si>
  <si>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</si>
  <si>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</si>
  <si>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</si>
  <si>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</si>
  <si>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</si>
  <si>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</si>
  <si>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</si>
  <si>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</si>
  <si>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</si>
  <si>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</si>
  <si>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</si>
  <si>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</si>
  <si>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</si>
  <si>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</si>
  <si>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</si>
  <si>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</si>
  <si>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</si>
  <si>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</si>
  <si>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</si>
  <si>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</si>
  <si>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</si>
  <si>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</si>
  <si>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</si>
  <si>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</si>
  <si>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</si>
  <si>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</si>
  <si>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</si>
  <si>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</si>
  <si>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</si>
  <si>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</si>
  <si>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</si>
  <si>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</si>
  <si>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</si>
  <si>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</si>
  <si>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</si>
  <si>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</si>
  <si>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</si>
  <si>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</si>
  <si>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</si>
  <si>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</si>
  <si>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</si>
  <si>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</si>
  <si>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</si>
  <si>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</si>
  <si>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</si>
  <si>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</si>
  <si>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</si>
  <si>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</si>
  <si>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</si>
  <si>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</si>
  <si>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</si>
  <si>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</si>
  <si>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</si>
  <si>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</si>
  <si>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</si>
  <si>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</si>
  <si>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</si>
  <si>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</si>
  <si>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</si>
  <si>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</si>
  <si>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</si>
  <si>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</si>
  <si>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</si>
  <si>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</si>
  <si>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</si>
  <si>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</si>
  <si>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</si>
  <si>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</si>
  <si>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</si>
  <si>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</si>
  <si>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</si>
  <si>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</si>
  <si>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</si>
  <si>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</si>
  <si>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</si>
  <si>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</si>
  <si>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</si>
  <si>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</si>
  <si>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</si>
  <si>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</si>
  <si>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</si>
  <si>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</si>
  <si>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</si>
  <si>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</si>
  <si>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</si>
  <si>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</si>
  <si>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</si>
  <si>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</si>
  <si>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</si>
  <si>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</si>
  <si>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</si>
  <si>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</si>
  <si>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</si>
  <si>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</si>
  <si>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</si>
  <si>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</si>
  <si>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</si>
  <si>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</si>
  <si>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</si>
  <si>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</si>
  <si>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</si>
  <si>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</si>
  <si>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</si>
  <si>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</si>
  <si>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</si>
  <si>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</si>
  <si>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</si>
  <si>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</si>
  <si>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</si>
  <si>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</si>
  <si>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</si>
  <si>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</si>
  <si>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</si>
  <si>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</si>
  <si>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</si>
  <si>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</si>
  <si>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</si>
  <si>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</si>
  <si>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</si>
  <si>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</si>
  <si>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</si>
  <si>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</si>
  <si>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</si>
  <si>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</si>
  <si>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</si>
  <si>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</si>
  <si>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</si>
  <si>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</si>
  <si>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</si>
  <si>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</si>
  <si>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</si>
  <si>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</si>
  <si>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</si>
  <si>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</si>
  <si>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</si>
  <si>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</si>
  <si>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</si>
  <si>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</si>
  <si>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</si>
  <si>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</si>
  <si>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</si>
  <si>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</si>
  <si>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</si>
  <si>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</si>
  <si>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</si>
  <si>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</si>
  <si>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</si>
  <si>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</si>
  <si>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</si>
  <si>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</si>
  <si>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</si>
  <si>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</si>
  <si>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</si>
  <si>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</si>
  <si>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</si>
  <si>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</si>
  <si>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</si>
  <si>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</si>
  <si>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</si>
  <si>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</si>
  <si>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</si>
  <si>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</si>
  <si>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</si>
  <si>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</si>
  <si>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</si>
  <si>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</si>
  <si>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</si>
  <si>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</si>
  <si>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</si>
  <si>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</si>
  <si>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</si>
  <si>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</si>
  <si>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</si>
  <si>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</si>
  <si>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</si>
  <si>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</si>
  <si>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</si>
  <si>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</si>
  <si>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</si>
  <si>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</si>
  <si>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</si>
  <si>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</si>
  <si>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</si>
  <si>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</si>
  <si>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</si>
  <si>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</si>
  <si>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</si>
  <si>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</si>
  <si>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</si>
  <si>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</si>
  <si>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</si>
  <si>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</si>
  <si>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</si>
  <si>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</si>
  <si>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</si>
  <si>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</si>
  <si>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</si>
  <si>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</si>
  <si>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</si>
  <si>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</si>
  <si>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</si>
  <si>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</si>
  <si>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</si>
  <si>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</si>
  <si>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</si>
  <si>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</si>
  <si>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</si>
  <si>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</si>
  <si>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</si>
  <si>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</si>
  <si>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</si>
  <si>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</si>
  <si>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</si>
  <si>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</si>
  <si>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</si>
  <si>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</si>
  <si>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</si>
  <si>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</si>
  <si>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</si>
  <si>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</si>
  <si>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</si>
  <si>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</si>
  <si>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</si>
  <si>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</si>
  <si>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</si>
  <si>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</si>
  <si>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</si>
  <si>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</si>
  <si>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</si>
  <si>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</si>
  <si>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</si>
  <si>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</si>
  <si>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</si>
  <si>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</si>
  <si>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</si>
  <si>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</si>
  <si>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</si>
  <si>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</si>
  <si>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</si>
  <si>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</si>
  <si>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</si>
  <si>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</si>
  <si>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</si>
  <si>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</si>
  <si>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</si>
  <si>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</si>
  <si>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</si>
  <si>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</si>
  <si>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</si>
  <si>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</si>
  <si>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</si>
  <si>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</si>
  <si>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</si>
  <si>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</si>
  <si>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</si>
  <si>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</si>
  <si>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</si>
  <si>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</si>
  <si>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</si>
  <si>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</si>
  <si>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</si>
  <si>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</si>
  <si>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</si>
  <si>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</si>
  <si>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</si>
  <si>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</si>
  <si>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</si>
  <si>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</si>
  <si>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</si>
  <si>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</si>
  <si>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</si>
  <si>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</si>
  <si>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</si>
  <si>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</si>
  <si>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</si>
  <si>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</si>
  <si>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</si>
  <si>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</si>
  <si>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</si>
  <si>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</si>
  <si>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</si>
  <si>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</si>
  <si>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</si>
  <si>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</si>
  <si>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</si>
  <si>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</si>
  <si>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</si>
  <si>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</si>
  <si>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</si>
  <si>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</si>
  <si>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</si>
  <si>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</si>
  <si>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</si>
  <si>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</si>
  <si>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</si>
  <si>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</si>
  <si>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</si>
  <si>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</si>
  <si>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</si>
  <si>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</si>
  <si>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</si>
  <si>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</si>
  <si>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</si>
  <si>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</si>
  <si>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</si>
  <si>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</si>
  <si>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</si>
  <si>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</si>
  <si>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</si>
  <si>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</si>
  <si>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</si>
  <si>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</si>
  <si>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</si>
  <si>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</si>
  <si>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</si>
  <si>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</si>
  <si>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</si>
  <si>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</si>
  <si>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</si>
  <si>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</si>
  <si>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</si>
  <si>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</si>
  <si>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</si>
  <si>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</si>
  <si>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</si>
  <si>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</si>
  <si>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</si>
  <si>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</si>
  <si>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</si>
  <si>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</si>
  <si>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</si>
  <si>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</si>
  <si>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</si>
  <si>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</si>
  <si>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</si>
  <si>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</si>
  <si>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</si>
  <si>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</si>
  <si>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</si>
  <si>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</si>
  <si>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</si>
  <si>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</si>
  <si>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</si>
  <si>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</si>
  <si>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</si>
  <si>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</si>
  <si>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</si>
  <si>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</si>
  <si>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</si>
  <si>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</si>
  <si>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</si>
  <si>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</si>
  <si>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</si>
  <si>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</si>
  <si>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</si>
  <si>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</si>
  <si>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</si>
  <si>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</si>
  <si>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</si>
  <si>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</si>
  <si>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</si>
  <si>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</si>
  <si>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</si>
  <si>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</si>
  <si>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</si>
  <si>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</si>
  <si>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</si>
  <si>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</si>
  <si>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</si>
  <si>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</si>
  <si>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</si>
  <si>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</si>
  <si>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</si>
  <si>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</si>
  <si>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</si>
  <si>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</si>
  <si>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</si>
  <si>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</si>
  <si>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</si>
  <si>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</si>
  <si>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</si>
  <si>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</si>
  <si>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</si>
  <si>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</si>
  <si>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</si>
  <si>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</si>
  <si>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</si>
  <si>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</si>
  <si>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</si>
  <si>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</si>
  <si>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</si>
  <si>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</si>
  <si>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</si>
  <si>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</si>
  <si>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</si>
  <si>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</si>
  <si>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</si>
  <si>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</si>
  <si>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</si>
  <si>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</si>
  <si>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</si>
  <si>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</si>
  <si>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</si>
  <si>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</si>
  <si>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</si>
  <si>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</si>
  <si>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</si>
  <si>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</si>
  <si>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</si>
  <si>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</si>
  <si>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</si>
  <si>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</si>
  <si>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</si>
  <si>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</si>
  <si>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</si>
  <si>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</si>
  <si>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</si>
  <si>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</si>
  <si>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</si>
  <si>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</si>
  <si>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</si>
  <si>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</si>
  <si>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</si>
  <si>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</si>
  <si>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</si>
  <si>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</si>
  <si>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</si>
  <si>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</si>
  <si>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</si>
  <si>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</si>
  <si>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</si>
  <si>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</si>
  <si>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</si>
  <si>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</si>
  <si>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</si>
  <si>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</si>
  <si>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</si>
  <si>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</si>
  <si>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</si>
  <si>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</si>
  <si>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</si>
  <si>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</si>
  <si>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</si>
  <si>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</si>
  <si>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</si>
  <si>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</si>
  <si>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</si>
  <si>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</si>
  <si>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</si>
  <si>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</si>
  <si>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</si>
  <si>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</si>
  <si>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</si>
  <si>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</si>
  <si>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</si>
  <si>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</si>
  <si>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</si>
  <si>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</si>
  <si>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</si>
  <si>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</si>
  <si>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</si>
  <si>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</si>
  <si>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</si>
  <si>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</si>
  <si>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</si>
  <si>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</si>
  <si>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</si>
  <si>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</si>
  <si>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</si>
  <si>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</si>
  <si>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</si>
  <si>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</si>
  <si>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</si>
  <si>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</si>
  <si>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</si>
  <si>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</si>
  <si>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</si>
  <si>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</si>
  <si>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</si>
  <si>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</si>
  <si>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</si>
  <si>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</si>
  <si>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</si>
  <si>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</si>
  <si>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</si>
  <si>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</si>
  <si>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</si>
  <si>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</si>
  <si>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</si>
  <si>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</si>
  <si>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</si>
  <si>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</si>
  <si>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</si>
  <si>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</si>
  <si>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</si>
  <si>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</si>
  <si>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</si>
  <si>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</si>
  <si>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</si>
  <si>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</si>
  <si>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</si>
  <si>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</si>
  <si>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</si>
  <si>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</si>
  <si>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</si>
  <si>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</si>
  <si>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</si>
  <si>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</si>
  <si>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</si>
  <si>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</si>
  <si>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</si>
  <si>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</si>
  <si>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</si>
  <si>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</si>
  <si>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</si>
  <si>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</si>
  <si>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</si>
  <si>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</si>
  <si>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</si>
  <si>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</si>
  <si>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</si>
  <si>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</si>
  <si>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</si>
  <si>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</si>
  <si>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</si>
  <si>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</si>
  <si>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</si>
  <si>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</si>
  <si>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</si>
  <si>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</si>
  <si>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</si>
  <si>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</si>
  <si>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</si>
  <si>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</si>
  <si>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</si>
  <si>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</si>
  <si>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</si>
  <si>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</si>
  <si>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</si>
  <si>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</si>
  <si>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</si>
  <si>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</si>
  <si>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</si>
  <si>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</si>
  <si>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</si>
  <si>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</si>
  <si>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</si>
  <si>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</si>
  <si>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</si>
  <si>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</si>
  <si>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</si>
  <si>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</si>
  <si>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</si>
  <si>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</si>
  <si>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</si>
  <si>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</si>
  <si>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</si>
  <si>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</si>
  <si>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</si>
  <si>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</si>
  <si>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</si>
  <si>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</si>
  <si>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</si>
  <si>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</si>
  <si>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</si>
  <si>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</si>
  <si>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</si>
  <si>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</si>
  <si>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</si>
  <si>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</si>
  <si>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</si>
  <si>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</si>
  <si>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</si>
  <si>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</si>
  <si>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</si>
  <si>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</si>
  <si>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</si>
  <si>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</si>
  <si>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</si>
  <si>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</si>
  <si>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</si>
  <si>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</si>
  <si>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</si>
  <si>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</si>
  <si>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</si>
  <si>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</si>
  <si>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</si>
  <si>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</si>
  <si>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</si>
  <si>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</si>
  <si>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</si>
  <si>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</si>
  <si>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</si>
  <si>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</si>
  <si>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</si>
  <si>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</si>
  <si>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</si>
  <si>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</si>
  <si>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</si>
  <si>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</si>
  <si>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</si>
  <si>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</si>
  <si>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</si>
  <si>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</si>
  <si>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</si>
  <si>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</si>
  <si>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</si>
  <si>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</si>
  <si>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</si>
  <si>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</si>
  <si>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</si>
  <si>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</si>
  <si>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</si>
  <si>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</si>
  <si>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</si>
  <si>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</si>
  <si>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</si>
  <si>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</si>
  <si>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</si>
  <si>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</si>
  <si>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</si>
  <si>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</si>
  <si>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</si>
  <si>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</si>
  <si>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</si>
  <si>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</si>
  <si>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</si>
  <si>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</si>
  <si>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</si>
  <si>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</si>
  <si>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</si>
  <si>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</si>
  <si>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</si>
  <si>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</si>
  <si>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</si>
  <si>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</si>
  <si>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</si>
  <si>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</si>
  <si>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</si>
  <si>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</si>
  <si>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</si>
  <si>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</si>
  <si>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</si>
  <si>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</si>
  <si>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</si>
  <si>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</si>
  <si>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</si>
  <si>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</si>
  <si>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</si>
  <si>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</si>
  <si>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</si>
  <si>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</si>
  <si>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</si>
  <si>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</si>
  <si>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</si>
  <si>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</si>
  <si>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</si>
  <si>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</si>
  <si>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</si>
  <si>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</si>
  <si>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</si>
  <si>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</si>
  <si>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</si>
  <si>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</si>
  <si>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</si>
  <si>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</si>
  <si>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</si>
  <si>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</si>
  <si>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</si>
  <si>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</si>
  <si>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</si>
  <si>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</si>
  <si>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</si>
  <si>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</si>
  <si>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</si>
  <si>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</si>
  <si>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</si>
  <si>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</si>
  <si>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</si>
  <si>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</si>
  <si>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</si>
  <si>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</si>
  <si>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</si>
  <si>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</si>
  <si>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</si>
  <si>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</si>
  <si>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</si>
  <si>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</si>
  <si>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</si>
  <si>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</si>
  <si>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</si>
  <si>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</si>
  <si>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</si>
  <si>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</si>
  <si>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</si>
  <si>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</si>
  <si>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</si>
  <si>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</si>
  <si>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</si>
  <si>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</si>
  <si>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</si>
  <si>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</si>
  <si>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</si>
  <si>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</si>
  <si>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</si>
  <si>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</si>
  <si>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</si>
  <si>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</si>
  <si>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</si>
  <si>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</si>
  <si>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</si>
  <si>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</si>
  <si>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</si>
  <si>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</si>
  <si>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</si>
  <si>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</si>
  <si>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</si>
  <si>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</si>
  <si>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</si>
  <si>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</si>
  <si>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</si>
  <si>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</si>
  <si>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</si>
  <si>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</si>
  <si>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</si>
  <si>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</si>
  <si>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</si>
  <si>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</si>
  <si>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</si>
  <si>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</si>
  <si>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</si>
  <si>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</si>
  <si>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</si>
  <si>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</si>
  <si>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</si>
  <si>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</si>
  <si>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</si>
  <si>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</si>
  <si>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</si>
  <si>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</si>
  <si>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</si>
  <si>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</si>
  <si>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</si>
  <si>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</si>
  <si>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</si>
  <si>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</si>
  <si>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</si>
  <si>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</si>
  <si>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</si>
  <si>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</si>
  <si>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</si>
  <si>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</si>
  <si>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</si>
  <si>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</si>
  <si>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</si>
  <si>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</si>
  <si>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</si>
  <si>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</si>
  <si>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</si>
  <si>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</si>
  <si>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</si>
  <si>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</si>
  <si>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</si>
  <si>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</si>
  <si>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</si>
  <si>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</si>
  <si>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</si>
  <si>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</si>
  <si>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</si>
  <si>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</si>
  <si>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</si>
  <si>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</si>
  <si>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</si>
  <si>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</si>
  <si>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</si>
  <si>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</si>
  <si>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</si>
  <si>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</si>
  <si>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</si>
  <si>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</si>
  <si>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</si>
  <si>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</si>
  <si>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</si>
  <si>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</si>
  <si>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</si>
  <si>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</si>
  <si>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</si>
  <si>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</si>
  <si>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</si>
  <si>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</si>
  <si>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</si>
  <si>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</si>
  <si>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</si>
  <si>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</si>
  <si>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</si>
  <si>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</si>
  <si>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</si>
  <si>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</si>
  <si>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</si>
  <si>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</si>
  <si>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</si>
  <si>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</si>
  <si>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</si>
  <si>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</si>
  <si>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</si>
  <si>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</si>
  <si>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</si>
  <si>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</si>
  <si>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</si>
  <si>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</si>
  <si>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</si>
  <si>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</si>
  <si>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</si>
  <si>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</si>
  <si>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</si>
  <si>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</si>
  <si>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</si>
  <si>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</si>
  <si>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</si>
  <si>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</si>
  <si>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</si>
  <si>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</si>
  <si>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</si>
  <si>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</si>
  <si>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</si>
  <si>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</si>
  <si>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</si>
  <si>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</si>
  <si>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</si>
  <si>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</si>
  <si>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</si>
  <si>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</si>
  <si>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</si>
  <si>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</si>
  <si>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</si>
  <si>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</si>
  <si>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</si>
  <si>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</si>
  <si>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</si>
  <si>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</si>
  <si>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</si>
  <si>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</si>
  <si>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</si>
  <si>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</si>
  <si>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</si>
  <si>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</si>
  <si>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</si>
  <si>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</si>
  <si>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</si>
  <si>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</si>
  <si>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</si>
  <si>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</si>
  <si>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</si>
  <si>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</si>
  <si>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</si>
  <si>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</si>
  <si>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</si>
  <si>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</si>
  <si>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</si>
  <si>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</si>
  <si>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</si>
  <si>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</si>
  <si>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</si>
  <si>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</si>
  <si>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</si>
  <si>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</si>
  <si>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</si>
  <si>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</si>
  <si>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</si>
  <si>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</si>
  <si>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</si>
  <si>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</si>
  <si>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</si>
  <si>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</si>
  <si>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</si>
  <si>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</si>
  <si>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</si>
  <si>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</si>
  <si>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</si>
  <si>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</si>
  <si>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</si>
  <si>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</si>
  <si>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</si>
  <si>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</si>
  <si>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</si>
  <si>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</si>
  <si>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</si>
  <si>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</si>
  <si>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</si>
  <si>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</si>
  <si>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</si>
  <si>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</si>
  <si>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</si>
  <si>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</si>
  <si>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</si>
  <si>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</si>
  <si>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</si>
  <si>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</si>
  <si>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</si>
  <si>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</si>
  <si>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</si>
  <si>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</si>
  <si>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</si>
  <si>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</si>
  <si>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</si>
  <si>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</si>
  <si>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</si>
  <si>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</si>
  <si>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</si>
  <si>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</si>
  <si>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</si>
  <si>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</si>
  <si>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</si>
  <si>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</si>
  <si>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</si>
  <si>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</si>
  <si>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</si>
  <si>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</si>
  <si>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</si>
  <si>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</si>
  <si>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</si>
  <si>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</si>
  <si>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</si>
  <si>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</si>
  <si>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</si>
  <si>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</si>
  <si>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</si>
  <si>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</si>
  <si>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</si>
  <si>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</si>
  <si>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</si>
  <si>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</si>
  <si>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</si>
  <si>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</si>
  <si>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</si>
  <si>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</si>
  <si>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</si>
  <si>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</si>
  <si>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</si>
  <si>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</si>
  <si>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</si>
  <si>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</si>
  <si>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</si>
  <si>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</si>
  <si>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</si>
  <si>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</si>
  <si>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</si>
  <si>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</si>
  <si>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</si>
  <si>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</si>
  <si>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</si>
  <si>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</si>
  <si>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</si>
  <si>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</si>
  <si>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</si>
  <si>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</si>
  <si>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</si>
  <si>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</si>
  <si>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</si>
  <si>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</si>
  <si>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</si>
  <si>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</si>
  <si>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</si>
  <si>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</si>
  <si>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</si>
  <si>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</si>
  <si>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</si>
  <si>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</si>
  <si>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</si>
  <si>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</si>
  <si>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</si>
  <si>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</si>
  <si>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</si>
  <si>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</si>
  <si>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</si>
  <si>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</si>
  <si>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</si>
  <si>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</si>
  <si>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</si>
  <si>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</si>
  <si>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</si>
  <si>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</si>
  <si>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</si>
  <si>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</si>
  <si>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</si>
  <si>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</si>
  <si>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</si>
  <si>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</si>
  <si>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</si>
  <si>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</si>
  <si>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</si>
  <si>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</si>
  <si>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</si>
  <si>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</si>
  <si>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</si>
  <si>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</si>
  <si>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</si>
  <si>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</si>
  <si>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</si>
  <si>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</si>
  <si>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</si>
  <si>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</si>
  <si>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</si>
  <si>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</si>
  <si>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</si>
  <si>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</si>
  <si>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</si>
  <si>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</si>
  <si>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</si>
  <si>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</si>
  <si>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</si>
  <si>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</si>
  <si>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</si>
  <si>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</si>
  <si>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</si>
  <si>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</si>
  <si>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</si>
  <si>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</si>
  <si>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</si>
  <si>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</si>
  <si>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</si>
  <si>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</si>
  <si>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</si>
  <si>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</si>
  <si>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</si>
  <si>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</si>
  <si>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</si>
  <si>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</si>
  <si>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</si>
  <si>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</si>
  <si>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</si>
  <si>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</si>
  <si>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</si>
  <si>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</si>
  <si>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</si>
  <si>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</si>
  <si>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</si>
  <si>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</si>
  <si>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</si>
  <si>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</si>
  <si>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</si>
  <si>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</si>
  <si>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</si>
  <si>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</si>
  <si>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</si>
  <si>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</si>
  <si>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</si>
  <si>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</si>
  <si>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</si>
  <si>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</si>
  <si>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</si>
  <si>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</si>
  <si>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</si>
  <si>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</si>
  <si>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</si>
  <si>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</si>
  <si>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</si>
  <si>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</si>
  <si>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</si>
  <si>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</si>
  <si>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</si>
  <si>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</si>
  <si>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</si>
  <si>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</si>
  <si>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</si>
  <si>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</si>
  <si>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</si>
  <si>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</si>
  <si>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</si>
  <si>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</si>
  <si>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</si>
  <si>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</si>
  <si>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</si>
  <si>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</si>
  <si>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</si>
  <si>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</si>
  <si>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</si>
  <si>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</si>
  <si>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</si>
  <si>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</si>
  <si>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</si>
  <si>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</si>
  <si>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</si>
  <si>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</si>
  <si>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</si>
  <si>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</si>
  <si>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</si>
  <si>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</si>
  <si>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</si>
  <si>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</si>
  <si>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</si>
  <si>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</si>
  <si>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</si>
  <si>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</si>
  <si>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</si>
  <si>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</si>
  <si>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</si>
  <si>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</si>
  <si>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</si>
  <si>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</si>
  <si>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</si>
  <si>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</si>
  <si>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</si>
  <si>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</si>
  <si>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</si>
  <si>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</si>
  <si>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</si>
  <si>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</si>
  <si>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</si>
  <si>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</si>
  <si>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</si>
  <si>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</si>
  <si>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</si>
  <si>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</si>
  <si>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</si>
  <si>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</si>
  <si>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</si>
  <si>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</si>
  <si>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</si>
  <si>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</si>
  <si>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</si>
  <si>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</si>
  <si>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</si>
  <si>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</si>
  <si>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</si>
  <si>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</si>
  <si>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</si>
  <si>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</si>
  <si>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</si>
  <si>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</si>
  <si>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</si>
  <si>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</si>
  <si>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</si>
  <si>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</si>
  <si>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</si>
  <si>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</si>
  <si>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</si>
  <si>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</si>
  <si>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</si>
  <si>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</si>
  <si>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</si>
  <si>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</si>
  <si>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</si>
  <si>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</si>
  <si>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</si>
  <si>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</si>
  <si>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</si>
  <si>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</si>
  <si>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</si>
  <si>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</si>
  <si>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</si>
  <si>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</si>
  <si>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</si>
  <si>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</si>
  <si>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</si>
  <si>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</si>
  <si>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</si>
  <si>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</si>
  <si>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</si>
  <si>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</si>
  <si>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</si>
  <si>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</si>
  <si>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</si>
  <si>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</si>
  <si>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</si>
  <si>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</si>
  <si>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</si>
  <si>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</si>
  <si>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</si>
  <si>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</si>
  <si>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</si>
  <si>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</si>
  <si>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</si>
  <si>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</si>
  <si>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</si>
  <si>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</si>
  <si>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</si>
  <si>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</si>
  <si>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</si>
  <si>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</si>
  <si>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</si>
  <si>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</si>
  <si>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</si>
  <si>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</si>
  <si>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</si>
  <si>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</si>
  <si>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</si>
  <si>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</si>
  <si>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</si>
  <si>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</si>
  <si>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</si>
  <si>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</si>
  <si>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</si>
  <si>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</si>
  <si>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</si>
  <si>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</si>
  <si>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</si>
  <si>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</si>
  <si>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</si>
  <si>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</si>
  <si>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</si>
  <si>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</si>
  <si>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</si>
  <si>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</si>
  <si>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</si>
  <si>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</si>
  <si>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</si>
  <si>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</si>
  <si>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</si>
  <si>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</si>
  <si>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</si>
  <si>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</si>
  <si>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</si>
  <si>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</si>
  <si>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</si>
  <si>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</si>
  <si>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</si>
  <si>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</si>
  <si>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</si>
  <si>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</si>
  <si>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</si>
  <si>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</si>
  <si>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</si>
  <si>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</si>
  <si>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</si>
  <si>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</si>
  <si>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</si>
  <si>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</si>
  <si>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</si>
  <si>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</si>
  <si>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</si>
  <si>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</si>
  <si>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</si>
  <si>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</si>
  <si>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</si>
  <si>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</si>
  <si>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</si>
  <si>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</si>
  <si>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</si>
  <si>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</si>
  <si>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</si>
  <si>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</si>
  <si>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</si>
  <si>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</si>
  <si>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</si>
  <si>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</si>
  <si>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</si>
  <si>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</si>
  <si>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</si>
  <si>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</si>
  <si>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</si>
  <si>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</si>
  <si>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</si>
  <si>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</si>
  <si>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</si>
  <si>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</si>
  <si>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</si>
  <si>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</si>
  <si>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</si>
  <si>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</si>
  <si>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</si>
  <si>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</si>
  <si>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</si>
  <si>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</si>
  <si>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</si>
  <si>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</si>
  <si>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</si>
  <si>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</si>
  <si>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</si>
  <si>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</si>
  <si>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</si>
  <si>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</si>
  <si>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</si>
  <si>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</si>
  <si>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</si>
  <si>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</si>
  <si>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</si>
  <si>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</si>
  <si>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</si>
  <si>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</si>
  <si>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</si>
  <si>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</si>
  <si>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</si>
  <si>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</si>
  <si>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</si>
  <si>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</si>
  <si>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</si>
  <si>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</si>
  <si>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</si>
  <si>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</si>
  <si>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</si>
  <si>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</si>
  <si>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</si>
  <si>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</si>
  <si>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</si>
  <si>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</si>
  <si>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</si>
  <si>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</si>
  <si>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</si>
  <si>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</si>
  <si>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</si>
  <si>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</si>
  <si>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</si>
  <si>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</si>
  <si>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</si>
  <si>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</si>
  <si>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</si>
  <si>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</si>
  <si>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</si>
  <si>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</si>
  <si>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</si>
  <si>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</si>
  <si>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</si>
  <si>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</si>
  <si>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</si>
  <si>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</si>
  <si>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</si>
  <si>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</si>
  <si>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</si>
  <si>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</si>
  <si>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</si>
  <si>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</si>
  <si>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</si>
  <si>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</si>
  <si>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</si>
  <si>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</si>
  <si>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</si>
  <si>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</si>
  <si>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</si>
  <si>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</si>
  <si>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</si>
  <si>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</si>
  <si>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</si>
  <si>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</si>
  <si>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</si>
  <si>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</si>
  <si>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</si>
  <si>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</si>
  <si>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</si>
  <si>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</si>
  <si>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</si>
  <si>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</si>
  <si>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</si>
  <si>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</si>
  <si>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</si>
  <si>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</si>
  <si>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</si>
  <si>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</si>
  <si>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</si>
  <si>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</si>
  <si>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</si>
  <si>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</si>
  <si>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</si>
  <si>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</si>
  <si>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</si>
  <si>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</si>
  <si>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</si>
  <si>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</si>
  <si>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</si>
  <si>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</si>
  <si>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</si>
  <si>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</si>
  <si>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</si>
  <si>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</si>
  <si>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</si>
  <si>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</si>
  <si>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</si>
  <si>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</si>
  <si>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</si>
  <si>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</si>
  <si>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</si>
  <si>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</si>
  <si>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</si>
  <si>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</si>
  <si>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</si>
  <si>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</si>
  <si>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</si>
  <si>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</si>
  <si>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</si>
  <si>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</si>
  <si>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</si>
  <si>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</si>
  <si>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</si>
  <si>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</si>
  <si>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</si>
  <si>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</si>
  <si>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</si>
  <si>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</si>
  <si>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</si>
  <si>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</si>
  <si>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</si>
  <si>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</si>
  <si>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</si>
  <si>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</si>
  <si>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</si>
  <si>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</si>
  <si>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</si>
  <si>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</si>
  <si>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</si>
  <si>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</si>
  <si>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</si>
  <si>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</si>
  <si>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</si>
  <si>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</si>
  <si>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</si>
  <si>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</si>
  <si>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</si>
  <si>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</si>
  <si>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</si>
  <si>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</si>
  <si>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</si>
  <si>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</si>
  <si>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</si>
  <si>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</si>
  <si>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</si>
  <si>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</si>
  <si>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</si>
  <si>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</si>
  <si>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</si>
  <si>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</si>
  <si>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</si>
  <si>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</si>
  <si>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</si>
  <si>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</si>
  <si>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</si>
  <si>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</si>
  <si>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</si>
  <si>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</si>
  <si>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</si>
  <si>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</si>
  <si>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</si>
  <si>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</si>
  <si>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</si>
  <si>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</si>
  <si>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</si>
  <si>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</si>
  <si>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</si>
  <si>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</si>
  <si>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</si>
  <si>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</si>
  <si>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</si>
  <si>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</si>
  <si>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</si>
  <si>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</si>
  <si>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</si>
  <si>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</si>
  <si>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</si>
  <si>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</si>
  <si>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</si>
  <si>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</si>
  <si>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</si>
  <si>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</si>
  <si>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</si>
  <si>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</si>
  <si>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</si>
  <si>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</si>
  <si>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</si>
  <si>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</si>
  <si>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</si>
  <si>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</si>
  <si>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</si>
  <si>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</si>
  <si>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</si>
  <si>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</si>
  <si>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</si>
  <si>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</si>
  <si>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</si>
  <si>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</si>
  <si>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</si>
  <si>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</si>
  <si>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</si>
  <si>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</si>
  <si>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</si>
  <si>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</si>
  <si>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</si>
  <si>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</si>
  <si>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</si>
  <si>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</si>
  <si>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</si>
  <si>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</si>
  <si>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</si>
  <si>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</si>
  <si>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</si>
  <si>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</si>
  <si>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</si>
  <si>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</si>
  <si>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</si>
  <si>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</si>
  <si>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</si>
  <si>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</si>
  <si>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</si>
  <si>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</si>
  <si>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</si>
  <si>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</si>
  <si>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</si>
  <si>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</si>
  <si>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</si>
  <si>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</si>
  <si>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</si>
  <si>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</si>
  <si>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</si>
  <si>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</si>
  <si>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</si>
  <si>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</si>
  <si>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</si>
  <si>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</si>
  <si>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</si>
  <si>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</si>
  <si>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</si>
  <si>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</si>
  <si>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</si>
  <si>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</si>
  <si>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</si>
  <si>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</si>
  <si>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</si>
  <si>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</si>
  <si>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</si>
  <si>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</si>
  <si>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</si>
  <si>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</si>
  <si>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</si>
  <si>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</si>
  <si>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</si>
  <si>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</si>
  <si>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</si>
  <si>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</si>
  <si>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</si>
  <si>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</si>
  <si>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</si>
  <si>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</si>
  <si>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</si>
  <si>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</si>
  <si>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</si>
  <si>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</si>
  <si>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</si>
  <si>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</si>
  <si>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</si>
  <si>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</si>
  <si>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</si>
  <si>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</si>
  <si>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</si>
  <si>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</si>
  <si>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</si>
  <si>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</si>
  <si>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</si>
  <si>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</si>
  <si>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</si>
  <si>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</si>
  <si>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</si>
  <si>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</si>
  <si>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</si>
  <si>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</si>
  <si>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</si>
  <si>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</si>
  <si>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</si>
  <si>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</si>
  <si>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</si>
  <si>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</si>
  <si>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</si>
  <si>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</si>
  <si>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</si>
  <si>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</si>
  <si>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</si>
  <si>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</si>
  <si>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</si>
  <si>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</si>
  <si>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</si>
  <si>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</si>
  <si>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</si>
  <si>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</si>
  <si>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</si>
  <si>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</si>
  <si>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</si>
  <si>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</si>
  <si>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</si>
  <si>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</si>
  <si>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</si>
  <si>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</si>
  <si>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</si>
  <si>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</si>
  <si>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</si>
  <si>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</si>
  <si>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</si>
  <si>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</si>
  <si>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</si>
  <si>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</si>
  <si>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</si>
  <si>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</si>
  <si>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</si>
  <si>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</si>
  <si>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</si>
  <si>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</si>
  <si>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</si>
  <si>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</si>
  <si>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</si>
  <si>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</si>
  <si>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</si>
  <si>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</si>
  <si>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</si>
  <si>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</si>
  <si>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</si>
  <si>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</si>
  <si>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</si>
  <si>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</si>
  <si>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</si>
  <si>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</si>
  <si>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</si>
  <si>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</si>
  <si>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</si>
  <si>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</si>
  <si>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</si>
  <si>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</si>
  <si>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</si>
  <si>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</si>
  <si>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</si>
  <si>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</si>
  <si>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</si>
  <si>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</si>
  <si>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</si>
  <si>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</si>
  <si>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</si>
  <si>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</si>
  <si>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</si>
  <si>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</si>
  <si>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</si>
  <si>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</si>
  <si>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</si>
  <si>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</si>
  <si>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</si>
  <si>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</si>
  <si>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</si>
  <si>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</si>
  <si>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</si>
  <si>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</si>
  <si>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</si>
  <si>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</si>
  <si>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</si>
  <si>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</si>
  <si>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</si>
  <si>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</si>
  <si>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</si>
  <si>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</si>
  <si>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</si>
  <si>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</si>
  <si>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</si>
  <si>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</si>
  <si>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</si>
  <si>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</si>
  <si>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</si>
  <si>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</si>
  <si>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</si>
  <si>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</si>
  <si>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</si>
  <si>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</si>
  <si>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</si>
  <si>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</si>
  <si>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</si>
  <si>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</si>
  <si>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</si>
  <si>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</si>
  <si>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</si>
  <si>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</si>
  <si>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</si>
  <si>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</si>
  <si>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</si>
  <si>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</si>
  <si>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</si>
  <si>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</si>
  <si>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</si>
  <si>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</si>
  <si>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</si>
  <si>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</si>
  <si>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</si>
  <si>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</si>
  <si>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</si>
  <si>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</si>
  <si>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</si>
  <si>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</si>
  <si>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</si>
  <si>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</si>
  <si>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</si>
  <si>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</si>
  <si>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</si>
  <si>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</si>
  <si>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</si>
  <si>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</si>
  <si>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</si>
  <si>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</si>
  <si>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</si>
  <si>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</si>
  <si>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</si>
  <si>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</si>
  <si>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</si>
  <si>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</si>
  <si>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</si>
  <si>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</si>
  <si>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</si>
  <si>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</si>
  <si>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</si>
  <si>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</si>
  <si>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</si>
  <si>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</si>
  <si>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</si>
  <si>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</si>
  <si>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</si>
  <si>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</si>
  <si>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</si>
  <si>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</si>
  <si>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</si>
  <si>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</si>
  <si>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</si>
  <si>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</si>
  <si>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</si>
  <si>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</si>
  <si>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</si>
  <si>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</si>
  <si>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</si>
  <si>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</si>
  <si>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</si>
  <si>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</si>
  <si>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</si>
  <si>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</si>
  <si>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</si>
  <si>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</si>
  <si>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</si>
  <si>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</si>
  <si>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</si>
  <si>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</si>
  <si>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</si>
  <si>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</si>
  <si>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</si>
  <si>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</si>
  <si>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</si>
  <si>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</si>
  <si>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</si>
  <si>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</si>
  <si>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</si>
  <si>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</si>
  <si>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</si>
  <si>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</si>
  <si>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</si>
  <si>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</si>
  <si>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</si>
  <si>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</si>
  <si>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</si>
  <si>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</si>
  <si>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</si>
  <si>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</si>
  <si>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</si>
  <si>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</si>
  <si>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</si>
  <si>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</si>
  <si>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</si>
  <si>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</si>
  <si>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</si>
  <si>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</si>
  <si>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</si>
  <si>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</si>
  <si>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</si>
  <si>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</si>
  <si>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</si>
  <si>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</si>
  <si>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</si>
  <si>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</si>
  <si>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</si>
  <si>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</si>
  <si>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</si>
  <si>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</si>
  <si>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</si>
  <si>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</si>
  <si>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</si>
  <si>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</si>
  <si>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</si>
  <si>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</si>
  <si>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</si>
  <si>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</si>
  <si>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</si>
  <si>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</si>
  <si>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</si>
  <si>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</si>
  <si>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</si>
  <si>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</si>
  <si>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</si>
  <si>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</si>
  <si>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</si>
  <si>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</si>
  <si>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</si>
  <si>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</si>
  <si>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</si>
  <si>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</si>
  <si>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</si>
  <si>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</si>
  <si>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</si>
  <si>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</si>
  <si>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</si>
  <si>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</si>
  <si>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</si>
  <si>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</si>
  <si>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</si>
  <si>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</si>
  <si>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</si>
  <si>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</si>
  <si>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</si>
  <si>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</si>
  <si>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</si>
  <si>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</si>
  <si>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</si>
  <si>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</si>
  <si>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</si>
  <si>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</si>
  <si>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</si>
  <si>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</si>
  <si>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</si>
  <si>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</si>
  <si>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</si>
  <si>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</si>
  <si>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</si>
  <si>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</si>
  <si>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</si>
  <si>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</si>
  <si>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</si>
  <si>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</si>
  <si>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</si>
  <si>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</si>
  <si>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</si>
  <si>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</si>
  <si>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</si>
  <si>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</si>
  <si>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</si>
  <si>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</si>
  <si>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</si>
  <si>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</si>
  <si>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</si>
  <si>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</si>
  <si>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</si>
  <si>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</si>
  <si>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</si>
  <si>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</si>
  <si>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</si>
  <si>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</si>
  <si>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</si>
  <si>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</si>
  <si>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</si>
  <si>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</si>
  <si>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</si>
  <si>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</si>
  <si>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</si>
  <si>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</si>
  <si>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</si>
  <si>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</si>
  <si>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</si>
  <si>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</si>
  <si>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</si>
  <si>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</si>
  <si>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</si>
  <si>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</si>
  <si>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</si>
  <si>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</si>
  <si>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</si>
  <si>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</si>
  <si>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</si>
  <si>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</si>
  <si>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</si>
  <si>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</si>
  <si>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</si>
  <si>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</si>
  <si>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</si>
  <si>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</si>
  <si>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</si>
  <si>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</si>
  <si>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</si>
  <si>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</si>
  <si>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</si>
  <si>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</si>
  <si>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</si>
  <si>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</si>
  <si>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</si>
  <si>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</si>
  <si>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</si>
  <si>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</si>
  <si>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</si>
  <si>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</si>
  <si>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</si>
  <si>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</si>
  <si>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</si>
  <si>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</si>
  <si>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</si>
  <si>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</si>
  <si>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</si>
  <si>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</si>
  <si>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</si>
  <si>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</si>
  <si>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</si>
  <si>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</si>
  <si>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</si>
  <si>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</si>
  <si>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</si>
  <si>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</si>
  <si>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</si>
  <si>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</si>
  <si>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</si>
  <si>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</si>
  <si>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</si>
  <si>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</si>
  <si>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</si>
  <si>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</si>
  <si>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</si>
  <si>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</si>
  <si>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</si>
  <si>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</si>
  <si>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</si>
  <si>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</si>
  <si>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</si>
  <si>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</si>
  <si>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</si>
  <si>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</si>
  <si>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</si>
  <si>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</si>
  <si>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</si>
  <si>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</si>
  <si>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</si>
  <si>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</si>
  <si>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</si>
  <si>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</si>
  <si>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</si>
  <si>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</si>
  <si>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</si>
  <si>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</si>
  <si>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</si>
  <si>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</si>
  <si>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</si>
  <si>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</si>
  <si>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</si>
  <si>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</si>
  <si>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</si>
  <si>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</si>
  <si>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</si>
  <si>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</si>
  <si>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</si>
  <si>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</si>
  <si>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</si>
  <si>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</si>
  <si>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</si>
  <si>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</si>
  <si>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</si>
  <si>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</si>
  <si>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</si>
  <si>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</si>
  <si>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</si>
  <si>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</si>
  <si>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</si>
  <si>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</si>
  <si>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</si>
  <si>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</si>
  <si>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</si>
  <si>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</si>
  <si>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</si>
  <si>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</si>
  <si>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</si>
  <si>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</si>
  <si>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</si>
  <si>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</si>
  <si>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</si>
  <si>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</si>
  <si>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</si>
  <si>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</si>
  <si>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</si>
  <si>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</si>
  <si>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</si>
  <si>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</si>
  <si>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</si>
  <si>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</si>
  <si>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</si>
  <si>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</si>
  <si>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</si>
  <si>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</si>
  <si>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</si>
  <si>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</si>
  <si>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</si>
  <si>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</si>
  <si>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</si>
  <si>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</si>
  <si>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</si>
  <si>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</si>
  <si>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</si>
  <si>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</si>
  <si>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</si>
  <si>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</si>
  <si>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</si>
  <si>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</si>
  <si>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</si>
  <si>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</si>
  <si>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</si>
  <si>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</si>
  <si>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</si>
  <si>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</si>
  <si>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</si>
  <si>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</si>
  <si>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</si>
  <si>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</si>
  <si>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</si>
  <si>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</si>
  <si>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</si>
  <si>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</si>
  <si>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</si>
  <si>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</si>
  <si>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</si>
  <si>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</si>
  <si>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</si>
  <si>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</si>
  <si>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</si>
  <si>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</si>
  <si>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</si>
  <si>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</si>
  <si>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</si>
  <si>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</si>
  <si>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</si>
  <si>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</si>
  <si>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</si>
  <si>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</si>
  <si>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</si>
  <si>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</si>
  <si>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</si>
  <si>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</si>
  <si>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</si>
  <si>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</si>
  <si>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</si>
  <si>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</si>
  <si>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</si>
  <si>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</si>
  <si>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</si>
  <si>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</si>
  <si>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</si>
  <si>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</si>
  <si>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</si>
  <si>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</si>
  <si>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</si>
  <si>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</si>
  <si>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</si>
  <si>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</si>
  <si>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</si>
  <si>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</si>
  <si>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</si>
  <si>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</si>
  <si>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</si>
  <si>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</si>
  <si>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</si>
  <si>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</si>
  <si>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</si>
  <si>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</si>
  <si>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</si>
  <si>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</si>
  <si>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</si>
  <si>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</si>
  <si>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</si>
  <si>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</si>
  <si>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</si>
  <si>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</si>
  <si>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</si>
  <si>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</si>
  <si>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</si>
  <si>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</si>
  <si>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</si>
  <si>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</si>
  <si>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</si>
  <si>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</si>
  <si>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</si>
  <si>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</si>
  <si>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</si>
  <si>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</si>
  <si>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</si>
  <si>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</si>
  <si>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</si>
  <si>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</si>
  <si>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</si>
  <si>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</si>
  <si>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</si>
  <si>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</si>
  <si>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</si>
  <si>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</si>
  <si>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</si>
  <si>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</si>
  <si>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</si>
  <si>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</si>
  <si>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</si>
  <si>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</si>
  <si>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</si>
  <si>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</si>
  <si>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</si>
  <si>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</si>
  <si>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</si>
  <si>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</si>
  <si>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</si>
  <si>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</si>
  <si>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</si>
  <si>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</si>
  <si>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</si>
  <si>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</si>
  <si>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</si>
  <si>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</si>
  <si>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</si>
  <si>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</si>
  <si>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</si>
  <si>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</si>
  <si>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</si>
  <si>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</si>
  <si>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</si>
  <si>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</si>
  <si>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</si>
  <si>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</si>
  <si>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</si>
  <si>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</si>
  <si>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</si>
  <si>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</si>
  <si>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</si>
  <si>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</si>
  <si>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</si>
  <si>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</si>
  <si>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</si>
  <si>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</si>
  <si>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</si>
  <si>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</si>
  <si>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</si>
  <si>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</si>
  <si>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</si>
  <si>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</si>
  <si>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</si>
  <si>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</si>
  <si>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</si>
  <si>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</si>
  <si>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</si>
  <si>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</si>
  <si>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</si>
  <si>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</si>
  <si>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</si>
  <si>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</si>
  <si>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</si>
  <si>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</si>
  <si>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</si>
  <si>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</si>
  <si>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</si>
  <si>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</si>
  <si>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</si>
  <si>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</si>
  <si>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</si>
  <si>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</si>
  <si>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</si>
  <si>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</si>
  <si>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</si>
  <si>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</si>
  <si>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</si>
  <si>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</si>
  <si>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</si>
  <si>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</si>
  <si>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</si>
  <si>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</si>
  <si>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</si>
  <si>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</si>
  <si>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</si>
  <si>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</si>
  <si>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</si>
  <si>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</si>
  <si>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</si>
  <si>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</si>
  <si>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</si>
  <si>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</si>
  <si>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</si>
  <si>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</si>
  <si>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</si>
  <si>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</si>
  <si>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</si>
  <si>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</si>
  <si>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</si>
  <si>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</si>
  <si>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</si>
  <si>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</si>
  <si>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</si>
  <si>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</si>
  <si>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</si>
  <si>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</si>
  <si>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</si>
  <si>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</si>
  <si>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</si>
  <si>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</si>
  <si>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</si>
  <si>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</si>
  <si>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</si>
  <si>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</si>
  <si>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</si>
  <si>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</si>
  <si>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</si>
  <si>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</si>
  <si>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</si>
  <si>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</si>
  <si>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</si>
  <si>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</si>
  <si>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</si>
  <si>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</si>
  <si>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</si>
  <si>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</si>
  <si>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</si>
  <si>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</si>
  <si>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</si>
  <si>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</si>
  <si>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</si>
  <si>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</si>
  <si>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</si>
  <si>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</si>
  <si>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</si>
  <si>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</si>
  <si>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</si>
  <si>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</si>
  <si>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</si>
  <si>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</si>
  <si>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</si>
  <si>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</si>
  <si>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</si>
  <si>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</si>
  <si>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</si>
  <si>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</si>
  <si>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</si>
  <si>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</si>
  <si>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</si>
  <si>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</si>
  <si>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</si>
  <si>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</si>
  <si>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</si>
  <si>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</si>
  <si>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</si>
  <si>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</si>
  <si>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</si>
  <si>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</si>
  <si>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</si>
  <si>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</si>
  <si>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</si>
  <si>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</si>
  <si>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</si>
  <si>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</si>
  <si>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</si>
  <si>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</si>
  <si>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</si>
  <si>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</si>
  <si>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</si>
  <si>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</si>
  <si>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</si>
  <si>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</si>
  <si>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</si>
  <si>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</si>
  <si>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</si>
  <si>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</si>
  <si>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</si>
  <si>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</si>
  <si>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</si>
  <si>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</si>
  <si>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</si>
  <si>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</si>
  <si>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</si>
  <si>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</si>
  <si>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</si>
  <si>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</si>
  <si>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</si>
  <si>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</si>
  <si>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</si>
  <si>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</si>
  <si>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</si>
  <si>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</si>
  <si>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</si>
  <si>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</si>
  <si>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</si>
  <si>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</si>
  <si>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</si>
  <si>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</si>
  <si>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</si>
  <si>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</si>
  <si>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</si>
  <si>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</si>
  <si>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</si>
  <si>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</si>
  <si>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</si>
  <si>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</si>
  <si>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</si>
  <si>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</si>
  <si>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</si>
  <si>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</si>
  <si>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</si>
  <si>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</si>
  <si>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</si>
  <si>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</si>
  <si>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</si>
  <si>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</si>
  <si>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</si>
  <si>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</si>
  <si>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</si>
  <si>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</si>
  <si>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</si>
  <si>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</si>
  <si>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</si>
  <si>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</si>
  <si>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</si>
  <si>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</si>
  <si>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</si>
  <si>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</si>
  <si>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</si>
  <si>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</si>
  <si>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</si>
  <si>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</si>
  <si>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</si>
  <si>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</si>
  <si>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</si>
  <si>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</si>
  <si>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</si>
  <si>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</si>
  <si>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</si>
  <si>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</si>
  <si>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</si>
  <si>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</si>
  <si>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</si>
  <si>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</si>
  <si>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</si>
  <si>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</si>
  <si>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</si>
  <si>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</si>
  <si>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</si>
  <si>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</si>
  <si>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</si>
  <si>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</si>
  <si>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</si>
  <si>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</si>
  <si>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</si>
  <si>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</si>
  <si>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</si>
  <si>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</si>
  <si>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</si>
  <si>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</si>
  <si>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</si>
  <si>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</si>
  <si>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</si>
  <si>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</si>
  <si>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</si>
  <si>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</si>
  <si>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</si>
  <si>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</si>
  <si>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</si>
  <si>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</si>
  <si>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</si>
  <si>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</si>
  <si>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</si>
  <si>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</si>
  <si>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</si>
  <si>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</si>
  <si>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</si>
  <si>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</si>
  <si>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</si>
  <si>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</si>
  <si>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</si>
  <si>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</si>
  <si>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</si>
  <si>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</si>
  <si>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</si>
  <si>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</si>
  <si>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</si>
  <si>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</si>
  <si>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</si>
  <si>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</si>
  <si>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</si>
  <si>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</si>
  <si>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</si>
  <si>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</si>
  <si>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</si>
  <si>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</si>
  <si>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</si>
  <si>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</si>
  <si>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</si>
  <si>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</si>
  <si>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</si>
  <si>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</si>
  <si>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</si>
  <si>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</si>
  <si>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</si>
  <si>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</si>
  <si>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</si>
  <si>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</si>
  <si>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</si>
  <si>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</si>
  <si>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</si>
  <si>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</si>
  <si>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</si>
  <si>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</si>
  <si>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</si>
  <si>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</si>
  <si>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</si>
  <si>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</si>
  <si>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</si>
  <si>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</si>
  <si>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</si>
  <si>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</si>
  <si>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</si>
  <si>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</si>
  <si>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</si>
  <si>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</si>
  <si>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</si>
  <si>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</si>
  <si>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</si>
  <si>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</si>
  <si>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</si>
  <si>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</si>
  <si>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</si>
  <si>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</si>
  <si>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</si>
  <si>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</si>
  <si>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</si>
  <si>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</si>
  <si>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</si>
  <si>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</si>
  <si>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</si>
  <si>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</si>
  <si>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</si>
  <si>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</si>
  <si>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</si>
  <si>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</si>
  <si>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</si>
  <si>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</si>
  <si>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</si>
  <si>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</si>
  <si>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</si>
  <si>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</si>
  <si>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</si>
  <si>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</si>
  <si>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</si>
  <si>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</si>
  <si>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</si>
  <si>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</si>
  <si>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</si>
  <si>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</si>
  <si>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</si>
  <si>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</si>
  <si>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</si>
  <si>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</si>
  <si>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</si>
  <si>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</si>
  <si>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</si>
  <si>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</si>
  <si>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</si>
  <si>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</si>
  <si>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</si>
  <si>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</si>
  <si>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</si>
  <si>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</si>
  <si>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</si>
  <si>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</si>
  <si>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</si>
  <si>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</si>
  <si>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</si>
  <si>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</si>
  <si>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</si>
  <si>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</si>
  <si>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</si>
  <si>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</si>
  <si>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</si>
  <si>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</si>
  <si>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</si>
  <si>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</si>
  <si>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</si>
  <si>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</si>
  <si>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</si>
  <si>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</si>
  <si>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</si>
  <si>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</si>
  <si>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</si>
  <si>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</si>
  <si>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</si>
  <si>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</si>
  <si>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</si>
  <si>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</si>
  <si>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</si>
  <si>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</si>
  <si>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</si>
  <si>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</si>
  <si>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</si>
  <si>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</si>
  <si>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</si>
  <si>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</si>
  <si>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</si>
  <si>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</si>
  <si>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</si>
  <si>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</si>
  <si>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</si>
  <si>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</si>
  <si>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</si>
  <si>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</si>
  <si>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</si>
  <si>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</si>
  <si>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</si>
  <si>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</si>
  <si>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</si>
  <si>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</si>
  <si>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</si>
  <si>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</si>
  <si>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</si>
  <si>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</si>
  <si>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</si>
  <si>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</si>
  <si>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</si>
  <si>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</si>
  <si>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</si>
  <si>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</si>
  <si>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</si>
  <si>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</si>
  <si>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</si>
  <si>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</si>
  <si>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</si>
  <si>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</si>
  <si>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</si>
  <si>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</si>
  <si>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</si>
  <si>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</si>
  <si>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</si>
  <si>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</si>
  <si>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</si>
  <si>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</si>
  <si>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</si>
  <si>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</si>
  <si>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</si>
  <si>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</si>
  <si>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</si>
  <si>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</si>
  <si>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</si>
  <si>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</si>
  <si>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</si>
  <si>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</si>
  <si>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</si>
  <si>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</si>
  <si>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</si>
  <si>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</si>
  <si>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</si>
  <si>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</si>
  <si>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</si>
  <si>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</si>
  <si>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</si>
  <si>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</si>
  <si>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</si>
  <si>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</si>
  <si>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</si>
  <si>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</si>
  <si>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</si>
  <si>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</si>
  <si>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</si>
  <si>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</si>
  <si>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</si>
  <si>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</si>
  <si>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</si>
  <si>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</si>
  <si>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</si>
  <si>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</si>
  <si>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</si>
  <si>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</si>
  <si>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</si>
  <si>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</si>
  <si>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</si>
  <si>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</si>
  <si>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</si>
  <si>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</si>
  <si>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</si>
  <si>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</si>
  <si>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</si>
  <si>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</si>
  <si>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</si>
  <si>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</si>
  <si>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</si>
  <si>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</si>
  <si>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</si>
  <si>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</si>
  <si>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</si>
  <si>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</si>
  <si>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</si>
  <si>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</si>
  <si>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</si>
  <si>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</si>
  <si>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</si>
  <si>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</si>
  <si>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</si>
  <si>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</si>
  <si>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</si>
  <si>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</si>
  <si>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</si>
  <si>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</si>
  <si>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</si>
  <si>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</si>
  <si>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</si>
  <si>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</si>
  <si>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</si>
  <si>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</si>
  <si>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</si>
  <si>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</si>
  <si>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</si>
  <si>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</si>
  <si>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</si>
  <si>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</si>
  <si>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</si>
  <si>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</si>
  <si>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</si>
  <si>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</si>
  <si>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</si>
  <si>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</si>
  <si>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</si>
  <si>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</si>
  <si>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</si>
  <si>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</si>
  <si>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</si>
  <si>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</si>
  <si>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</si>
  <si>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</si>
  <si>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</si>
  <si>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</si>
  <si>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</si>
  <si>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</si>
  <si>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</si>
  <si>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</si>
  <si>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</si>
  <si>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</si>
  <si>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</si>
  <si>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</si>
  <si>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</si>
  <si>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</si>
  <si>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</si>
  <si>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</si>
  <si>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</si>
  <si>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</si>
  <si>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</si>
  <si>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</si>
  <si>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</si>
  <si>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</si>
  <si>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</si>
  <si>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</si>
  <si>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</si>
  <si>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</si>
  <si>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</si>
  <si>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</si>
  <si>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</si>
  <si>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</si>
  <si>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</si>
  <si>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</si>
  <si>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</si>
  <si>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</si>
  <si>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</si>
  <si>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</si>
  <si>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</si>
  <si>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</si>
  <si>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</si>
  <si>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</si>
  <si>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</si>
  <si>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</si>
  <si>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</si>
  <si>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</si>
  <si>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</si>
  <si>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</si>
  <si>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</si>
  <si>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</si>
  <si>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</si>
  <si>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</si>
  <si>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</si>
  <si>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</si>
  <si>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</si>
  <si>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</si>
  <si>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</si>
  <si>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</si>
  <si>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</si>
  <si>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</si>
  <si>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</si>
  <si>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</si>
  <si>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</si>
  <si>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</si>
  <si>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</si>
  <si>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</si>
  <si>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</si>
  <si>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</si>
  <si>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</si>
  <si>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</si>
  <si>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</si>
  <si>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</si>
  <si>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</si>
  <si>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</si>
  <si>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</si>
  <si>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</si>
  <si>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</si>
  <si>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</si>
  <si>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</si>
  <si>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</si>
  <si>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</si>
  <si>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</si>
  <si>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</si>
  <si>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</si>
  <si>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</si>
  <si>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</si>
  <si>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</si>
  <si>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</si>
  <si>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</si>
  <si>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</si>
  <si>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</si>
  <si>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</si>
  <si>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</si>
  <si>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</si>
  <si>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</si>
  <si>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</si>
  <si>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</si>
  <si>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</si>
  <si>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</si>
  <si>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</si>
  <si>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</si>
  <si>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</si>
  <si>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</si>
  <si>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</si>
  <si>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</si>
  <si>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</si>
  <si>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</si>
  <si>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</si>
  <si>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</si>
  <si>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</si>
  <si>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</si>
  <si>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</si>
  <si>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</si>
  <si>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</si>
  <si>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</si>
  <si>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</si>
  <si>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</si>
  <si>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</si>
  <si>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</si>
  <si>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</si>
  <si>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</si>
  <si>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</si>
  <si>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</si>
  <si>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</si>
  <si>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</si>
  <si>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</si>
  <si>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</si>
  <si>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</si>
  <si>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</si>
  <si>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</si>
  <si>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</si>
  <si>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</si>
  <si>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</si>
  <si>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</si>
  <si>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</si>
  <si>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</si>
  <si>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</si>
  <si>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</si>
  <si>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</si>
  <si>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</si>
  <si>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</si>
  <si>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</si>
  <si>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</si>
  <si>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</si>
  <si>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</si>
  <si>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</si>
  <si>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</si>
  <si>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</si>
  <si>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</si>
  <si>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</si>
  <si>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</si>
  <si>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</si>
  <si>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</si>
  <si>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</si>
  <si>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</si>
  <si>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</si>
  <si>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</si>
  <si>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</si>
  <si>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</si>
  <si>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</si>
  <si>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</si>
  <si>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</si>
  <si>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</si>
  <si>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</si>
  <si>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</si>
  <si>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</si>
  <si>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</si>
  <si>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</si>
  <si>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</si>
  <si>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</si>
  <si>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</si>
  <si>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</si>
  <si>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</si>
  <si>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</si>
  <si>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</si>
  <si>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</si>
  <si>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</si>
  <si>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</si>
  <si>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</si>
  <si>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</si>
  <si>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</si>
  <si>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</si>
  <si>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</si>
  <si>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</si>
  <si>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</si>
  <si>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</si>
  <si>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</si>
  <si>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</si>
  <si>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</si>
  <si>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</si>
  <si>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</si>
  <si>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</si>
  <si>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</si>
  <si>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</si>
  <si>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</si>
  <si>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</si>
  <si>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</si>
  <si>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</si>
  <si>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</si>
  <si>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</si>
  <si>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</si>
  <si>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</si>
  <si>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</si>
  <si>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</si>
  <si>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</si>
  <si>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</si>
  <si>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</si>
  <si>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</si>
  <si>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</si>
  <si>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</si>
  <si>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</si>
  <si>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</si>
  <si>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</si>
  <si>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</si>
  <si>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</si>
  <si>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</si>
  <si>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</si>
  <si>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</si>
  <si>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</si>
  <si>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</si>
  <si>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</si>
  <si>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</si>
  <si>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</si>
  <si>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</si>
  <si>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</si>
  <si>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</si>
  <si>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</si>
  <si>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</si>
  <si>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</si>
  <si>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</si>
  <si>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</si>
  <si>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</si>
  <si>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</si>
  <si>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</si>
  <si>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</si>
  <si>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</si>
  <si>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</si>
  <si>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</si>
  <si>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</si>
  <si>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</si>
  <si>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</si>
  <si>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</si>
  <si>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</si>
  <si>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</si>
  <si>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</si>
  <si>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</si>
  <si>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</si>
  <si>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</si>
  <si>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</si>
  <si>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</si>
  <si>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</si>
  <si>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</si>
  <si>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</si>
  <si>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</si>
  <si>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</si>
  <si>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</si>
  <si>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</si>
  <si>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</si>
  <si>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</si>
  <si>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</si>
  <si>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</si>
  <si>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</si>
  <si>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</si>
  <si>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</si>
  <si>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</si>
  <si>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</si>
  <si>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</si>
  <si>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</si>
  <si>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</si>
  <si>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</si>
  <si>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</si>
  <si>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</si>
  <si>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</si>
  <si>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</si>
  <si>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</si>
  <si>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</si>
  <si>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</si>
  <si>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</si>
  <si>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</si>
  <si>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</si>
  <si>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</si>
  <si>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</si>
  <si>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</si>
  <si>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</si>
  <si>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</si>
  <si>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</si>
  <si>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</si>
  <si>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</si>
  <si>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</si>
  <si>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</si>
  <si>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</si>
  <si>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</si>
  <si>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</si>
  <si>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</si>
  <si>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</si>
  <si>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</si>
  <si>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</si>
  <si>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</si>
  <si>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</si>
  <si>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</si>
  <si>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</si>
  <si>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</si>
  <si>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</si>
  <si>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</si>
  <si>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</si>
  <si>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</si>
  <si>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</si>
  <si>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</si>
  <si>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</si>
  <si>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</si>
  <si>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</si>
  <si>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</si>
  <si>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</si>
  <si>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</si>
  <si>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</si>
  <si>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</si>
  <si>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</si>
  <si>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</si>
  <si>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</si>
  <si>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</si>
  <si>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</si>
  <si>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</si>
  <si>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</si>
  <si>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</si>
  <si>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</si>
  <si>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</si>
  <si>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</si>
  <si>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</si>
  <si>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</si>
  <si>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</si>
  <si>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</si>
  <si>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</si>
  <si>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</si>
  <si>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</si>
  <si>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</si>
  <si>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</si>
  <si>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</si>
  <si>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</si>
  <si>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</si>
  <si>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</si>
  <si>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</si>
  <si>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</si>
  <si>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</si>
  <si>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</si>
  <si>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</si>
  <si>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</si>
  <si>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</si>
  <si>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</si>
  <si>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</si>
  <si>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</si>
  <si>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</si>
  <si>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</si>
  <si>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</si>
  <si>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</si>
  <si>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</si>
  <si>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</si>
  <si>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</si>
  <si>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</si>
  <si>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</si>
  <si>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</si>
  <si>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</si>
  <si>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</si>
  <si>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</si>
  <si>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</si>
  <si>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</si>
  <si>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</si>
  <si>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</si>
  <si>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</si>
  <si>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</si>
  <si>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</si>
  <si>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</si>
  <si>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</si>
  <si>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</si>
  <si>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</si>
  <si>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</si>
  <si>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</si>
  <si>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</si>
  <si>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</si>
  <si>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</si>
  <si>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</si>
  <si>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</si>
  <si>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</si>
  <si>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</si>
  <si>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</si>
  <si>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</si>
  <si>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</si>
  <si>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</si>
  <si>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</si>
  <si>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</si>
  <si>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</si>
  <si>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</si>
  <si>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</si>
  <si>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</si>
  <si>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</si>
  <si>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</si>
  <si>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</si>
  <si>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</si>
  <si>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</si>
  <si>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</si>
  <si>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</si>
  <si>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</si>
  <si>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</si>
  <si>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</si>
  <si>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</si>
  <si>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</si>
  <si>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</si>
  <si>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</si>
  <si>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</si>
  <si>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</si>
  <si>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</si>
  <si>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</si>
  <si>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</si>
  <si>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</si>
  <si>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</si>
  <si>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</si>
  <si>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</si>
  <si>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</si>
  <si>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</si>
  <si>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</si>
  <si>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</si>
  <si>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</si>
  <si>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</si>
  <si>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</si>
  <si>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</si>
  <si>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</si>
  <si>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</si>
  <si>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</si>
  <si>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</si>
  <si>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</si>
  <si>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</si>
  <si>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</si>
  <si>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</si>
  <si>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</si>
  <si>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</si>
  <si>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</si>
  <si>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</si>
  <si>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</si>
  <si>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</si>
  <si>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</si>
  <si>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</si>
  <si>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</si>
  <si>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</si>
  <si>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</si>
  <si>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</si>
  <si>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</si>
  <si>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</si>
  <si>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</si>
  <si>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</si>
  <si>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</si>
  <si>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</si>
  <si>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</si>
  <si>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</si>
  <si>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</si>
  <si>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</si>
  <si>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</si>
  <si>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</si>
  <si>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</si>
  <si>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</si>
  <si>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</si>
  <si>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</si>
  <si>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</si>
  <si>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</si>
  <si>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</si>
  <si>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</si>
  <si>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</si>
  <si>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</si>
  <si>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</si>
  <si>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</si>
  <si>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</si>
  <si>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</si>
  <si>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</si>
  <si>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</si>
  <si>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</si>
  <si>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</si>
  <si>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</si>
  <si>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</si>
  <si>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</si>
  <si>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</si>
  <si>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</si>
  <si>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</si>
  <si>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</si>
  <si>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</si>
  <si>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</si>
  <si>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</si>
  <si>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</si>
  <si>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</si>
  <si>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</si>
  <si>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</si>
  <si>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</si>
  <si>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</si>
  <si>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</si>
  <si>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</si>
  <si>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</si>
  <si>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</si>
  <si>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</si>
  <si>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</si>
  <si>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</si>
  <si>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</si>
  <si>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</si>
  <si>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</si>
  <si>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</si>
  <si>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</si>
  <si>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</si>
  <si>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</si>
  <si>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</si>
  <si>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</si>
  <si>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</si>
  <si>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</si>
  <si>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</si>
  <si>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</si>
  <si>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</si>
  <si>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</si>
  <si>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</si>
  <si>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</si>
  <si>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</si>
  <si>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</si>
  <si>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</si>
  <si>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</si>
  <si>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</si>
  <si>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</si>
  <si>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</si>
  <si>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</si>
  <si>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</si>
  <si>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</si>
  <si>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</si>
  <si>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</si>
  <si>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</si>
  <si>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</si>
  <si>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</si>
  <si>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</si>
  <si>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</si>
  <si>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</si>
  <si>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</si>
  <si>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</si>
  <si>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</si>
  <si>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</si>
  <si>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</si>
  <si>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</si>
  <si>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</si>
  <si>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</si>
  <si>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</si>
  <si>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</si>
  <si>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</si>
  <si>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</si>
  <si>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</si>
  <si>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</si>
  <si>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</si>
  <si>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</si>
  <si>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</si>
  <si>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</si>
  <si>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</si>
  <si>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</si>
  <si>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</si>
  <si>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</si>
  <si>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</si>
  <si>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</si>
  <si>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</si>
  <si>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</si>
  <si>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</si>
  <si>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</si>
  <si>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</si>
  <si>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</si>
  <si>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</si>
  <si>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</si>
  <si>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</si>
  <si>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</si>
  <si>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</si>
  <si>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</si>
  <si>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</si>
  <si>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</si>
  <si>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</si>
  <si>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</si>
  <si>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</si>
  <si>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</si>
  <si>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</si>
  <si>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</si>
  <si>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</si>
  <si>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</si>
  <si>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</si>
  <si>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</si>
  <si>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</si>
  <si>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</si>
  <si>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</si>
  <si>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</si>
  <si>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</si>
  <si>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</si>
  <si>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</si>
  <si>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</si>
  <si>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</si>
  <si>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</si>
  <si>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</si>
  <si>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</si>
  <si>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</si>
  <si>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</si>
  <si>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</si>
  <si>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</si>
  <si>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</si>
  <si>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</si>
  <si>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</si>
  <si>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</si>
  <si>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</si>
  <si>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</si>
  <si>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</si>
  <si>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</si>
  <si>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</si>
  <si>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</si>
  <si>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</si>
  <si>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</si>
  <si>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</si>
  <si>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</si>
  <si>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</si>
  <si>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</si>
  <si>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</si>
  <si>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</si>
  <si>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</si>
  <si>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</si>
  <si>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</si>
  <si>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</si>
  <si>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</si>
  <si>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</si>
  <si>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</si>
  <si>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</si>
  <si>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</si>
  <si>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</si>
  <si>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</si>
  <si>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</si>
  <si>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</si>
  <si>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</si>
  <si>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</si>
  <si>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</si>
  <si>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</si>
  <si>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</si>
  <si>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</si>
  <si>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</si>
  <si>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</si>
  <si>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</si>
  <si>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</si>
  <si>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</si>
  <si>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</si>
  <si>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</si>
  <si>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</si>
  <si>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</si>
  <si>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</si>
  <si>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</si>
  <si>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</si>
  <si>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</si>
  <si>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</si>
  <si>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</si>
  <si>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</si>
  <si>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</si>
  <si>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</si>
  <si>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</si>
  <si>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</si>
  <si>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</si>
  <si>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</si>
  <si>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</si>
  <si>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</si>
  <si>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</si>
  <si>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</si>
  <si>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</si>
  <si>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</si>
  <si>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</si>
  <si>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</si>
  <si>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</si>
  <si>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</si>
  <si>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</si>
  <si>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</si>
  <si>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</si>
  <si>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</si>
  <si>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</si>
  <si>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</si>
  <si>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</si>
  <si>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</si>
  <si>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</si>
  <si>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</si>
  <si>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</si>
  <si>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</si>
  <si>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</si>
  <si>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</si>
  <si>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</si>
  <si>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</si>
  <si>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</si>
  <si>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</si>
  <si>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</si>
  <si>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</si>
  <si>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</si>
  <si>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</si>
  <si>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</si>
  <si>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</si>
  <si>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</si>
  <si>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</si>
  <si>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</si>
  <si>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</si>
  <si>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</si>
  <si>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</si>
  <si>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</si>
  <si>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</si>
  <si>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</si>
  <si>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</si>
  <si>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</si>
  <si>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</si>
  <si>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</si>
  <si>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</si>
  <si>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</si>
  <si>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</si>
  <si>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</si>
  <si>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</si>
  <si>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</si>
  <si>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</si>
  <si>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</si>
  <si>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</si>
  <si>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</si>
  <si>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</si>
  <si>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</si>
  <si>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</si>
  <si>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</si>
  <si>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</si>
  <si>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</si>
  <si>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</si>
  <si>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</si>
  <si>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</si>
  <si>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</si>
  <si>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</si>
  <si>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</si>
  <si>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</si>
  <si>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</si>
  <si>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</si>
  <si>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</si>
  <si>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</si>
  <si>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</si>
  <si>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</si>
  <si>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</si>
  <si>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</si>
  <si>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</si>
  <si>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</si>
  <si>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</si>
  <si>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</si>
  <si>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</si>
  <si>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</si>
  <si>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</si>
  <si>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</si>
  <si>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</si>
  <si>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</si>
  <si>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</si>
  <si>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</si>
  <si>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</si>
  <si>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</si>
  <si>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</si>
  <si>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</si>
  <si>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</si>
  <si>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</si>
  <si>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</si>
  <si>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</si>
  <si>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</si>
  <si>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</si>
  <si>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</si>
  <si>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</si>
  <si>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</si>
  <si>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</si>
  <si>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</si>
  <si>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</si>
  <si>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</si>
  <si>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</si>
  <si>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</si>
  <si>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</si>
  <si>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</si>
  <si>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</si>
  <si>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</si>
  <si>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</si>
  <si>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</si>
  <si>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</si>
  <si>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</si>
  <si>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</si>
  <si>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</si>
  <si>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</si>
  <si>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</si>
  <si>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</si>
  <si>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</si>
  <si>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</si>
  <si>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</si>
  <si>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</si>
  <si>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</si>
  <si>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</si>
  <si>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</si>
  <si>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</si>
  <si>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</si>
  <si>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</si>
  <si>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</si>
  <si>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</si>
  <si>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</si>
  <si>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</si>
  <si>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</si>
  <si>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</si>
  <si>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</si>
  <si>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</si>
  <si>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</si>
  <si>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</si>
  <si>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</si>
  <si>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</si>
  <si>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</si>
  <si>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</si>
  <si>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</si>
  <si>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</si>
  <si>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</si>
  <si>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</si>
  <si>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</si>
  <si>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</si>
  <si>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</si>
  <si>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</si>
  <si>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</si>
  <si>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</si>
  <si>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</si>
  <si>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</si>
  <si>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</si>
  <si>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</si>
  <si>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</si>
  <si>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</si>
  <si>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</si>
  <si>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</si>
  <si>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</si>
  <si>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</si>
  <si>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</si>
  <si>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</si>
  <si>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</si>
  <si>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</si>
  <si>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</si>
  <si>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</si>
  <si>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</si>
  <si>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</si>
  <si>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</si>
  <si>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</si>
  <si>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</si>
  <si>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</si>
  <si>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</si>
  <si>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</si>
  <si>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</si>
  <si>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</si>
  <si>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</si>
  <si>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</si>
  <si>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</si>
  <si>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</si>
  <si>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</si>
  <si>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</si>
  <si>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</si>
  <si>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</si>
  <si>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</si>
  <si>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</si>
  <si>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</si>
  <si>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</si>
  <si>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</si>
  <si>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</si>
  <si>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</si>
  <si>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</si>
  <si>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</si>
  <si>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</si>
  <si>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</si>
  <si>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</si>
  <si>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</si>
  <si>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</si>
  <si>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</si>
  <si>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</si>
  <si>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</si>
  <si>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</si>
  <si>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</si>
  <si>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</si>
  <si>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</si>
  <si>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</si>
  <si>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</si>
  <si>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</si>
  <si>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</si>
  <si>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</si>
  <si>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</si>
  <si>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</si>
  <si>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</si>
  <si>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</si>
  <si>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</si>
  <si>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</si>
  <si>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</si>
  <si>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</si>
  <si>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</si>
  <si>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</si>
  <si>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</si>
  <si>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</si>
  <si>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</si>
  <si>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</si>
  <si>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</si>
  <si>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</si>
  <si>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</si>
  <si>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</si>
  <si>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</si>
  <si>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</si>
  <si>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</si>
  <si>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</si>
  <si>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</si>
  <si>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</si>
  <si>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</si>
  <si>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</si>
  <si>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</si>
  <si>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</si>
  <si>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</si>
  <si>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</si>
  <si>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</si>
  <si>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</si>
  <si>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</si>
  <si>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</si>
  <si>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</si>
  <si>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</si>
  <si>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</si>
  <si>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</si>
  <si>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</si>
  <si>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</si>
  <si>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</si>
  <si>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</si>
  <si>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</si>
  <si>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</si>
  <si>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</si>
  <si>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</si>
  <si>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</si>
  <si>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</si>
  <si>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</si>
  <si>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</si>
  <si>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</si>
  <si>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</si>
  <si>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</si>
  <si>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</si>
  <si>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</si>
  <si>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</si>
  <si>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</si>
  <si>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</si>
  <si>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</si>
  <si>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</si>
  <si>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</si>
  <si>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</si>
  <si>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</si>
  <si>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</si>
  <si>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</si>
  <si>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</si>
  <si>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</si>
  <si>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</si>
  <si>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</si>
  <si>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</si>
  <si>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</si>
  <si>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</si>
  <si>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</si>
  <si>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</si>
  <si>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</si>
  <si>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</si>
  <si>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</si>
  <si>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</si>
  <si>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</si>
  <si>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</si>
  <si>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</si>
  <si>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</si>
  <si>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</si>
  <si>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</si>
  <si>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</si>
  <si>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</si>
  <si>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</si>
  <si>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</si>
  <si>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</si>
  <si>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</si>
  <si>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</si>
  <si>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</si>
  <si>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</si>
  <si>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</si>
  <si>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</si>
  <si>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</si>
  <si>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</si>
  <si>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</si>
  <si>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</si>
  <si>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</si>
  <si>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</si>
  <si>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</si>
  <si>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</si>
  <si>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</si>
  <si>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</si>
  <si>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</si>
  <si>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</si>
  <si>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</si>
  <si>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</si>
  <si>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</si>
  <si>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</si>
  <si>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</si>
  <si>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</si>
  <si>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</si>
  <si>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</si>
  <si>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</si>
  <si>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</si>
  <si>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</si>
  <si>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</si>
  <si>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</si>
  <si>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</si>
  <si>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</si>
  <si>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</si>
  <si>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</si>
  <si>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</si>
  <si>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</si>
  <si>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</si>
  <si>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</si>
  <si>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</si>
  <si>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</si>
  <si>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</si>
  <si>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</si>
  <si>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</si>
  <si>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</si>
  <si>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</si>
  <si>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</si>
  <si>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</si>
  <si>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</si>
  <si>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</si>
  <si>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</si>
  <si>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</si>
  <si>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</si>
  <si>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</si>
  <si>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</si>
  <si>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</si>
  <si>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</si>
  <si>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</si>
  <si>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</si>
  <si>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</si>
  <si>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</si>
  <si>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</si>
  <si>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</si>
  <si>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</si>
  <si>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</si>
  <si>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</si>
  <si>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</si>
  <si>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</si>
  <si>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</si>
  <si>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</si>
  <si>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</si>
  <si>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</si>
  <si>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</si>
  <si>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</si>
  <si>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</si>
  <si>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</si>
  <si>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</si>
  <si>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</si>
  <si>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</si>
  <si>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</si>
  <si>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</si>
  <si>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</si>
  <si>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</si>
  <si>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</si>
  <si>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</si>
  <si>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</si>
  <si>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</si>
  <si>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</si>
  <si>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</si>
  <si>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</si>
  <si>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</si>
  <si>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</si>
  <si>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</si>
  <si>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</si>
  <si>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</si>
  <si>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</si>
  <si>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</si>
  <si>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</si>
  <si>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</si>
  <si>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</si>
  <si>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</si>
  <si>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</si>
  <si>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</si>
  <si>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</si>
  <si>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</si>
  <si>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</si>
  <si>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</si>
  <si>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</si>
  <si>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</si>
  <si>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</si>
  <si>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</si>
  <si>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</si>
  <si>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</si>
  <si>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</si>
  <si>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</si>
  <si>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</si>
  <si>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</si>
  <si>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</si>
  <si>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</si>
  <si>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</si>
  <si>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</si>
  <si>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</si>
  <si>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</si>
  <si>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</si>
  <si>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</si>
  <si>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</si>
  <si>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</si>
  <si>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</si>
  <si>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</si>
  <si>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</si>
  <si>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</si>
  <si>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</si>
  <si>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</si>
  <si>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</si>
  <si>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</si>
  <si>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</si>
  <si>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</si>
  <si>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</si>
  <si>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</si>
  <si>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</si>
  <si>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</si>
  <si>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</si>
  <si>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</si>
  <si>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</si>
  <si>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</si>
  <si>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</si>
  <si>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</si>
  <si>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</si>
  <si>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</si>
  <si>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</si>
  <si>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</si>
  <si>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</si>
  <si>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</si>
  <si>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</si>
  <si>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</si>
  <si>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</si>
  <si>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</si>
  <si>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</si>
  <si>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</si>
  <si>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</si>
  <si>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</si>
  <si>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</si>
  <si>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</si>
  <si>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</si>
  <si>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</si>
  <si>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</si>
  <si>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</si>
  <si>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</si>
  <si>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</si>
  <si>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</si>
  <si>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</si>
  <si>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</si>
  <si>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</si>
  <si>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</si>
  <si>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</si>
  <si>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</si>
  <si>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</si>
  <si>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</si>
  <si>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</si>
  <si>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</si>
  <si>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</si>
  <si>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</si>
  <si>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</si>
  <si>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</si>
  <si>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</si>
  <si>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</si>
  <si>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</si>
  <si>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</si>
  <si>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</si>
  <si>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</si>
  <si>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</si>
  <si>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</si>
  <si>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</si>
  <si>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</si>
  <si>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</si>
  <si>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</si>
  <si>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</si>
  <si>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</si>
  <si>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</si>
  <si>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</si>
  <si>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</si>
  <si>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</si>
  <si>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</si>
  <si>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</si>
  <si>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</si>
  <si>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</si>
  <si>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</si>
  <si>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</si>
  <si>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</si>
  <si>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</si>
  <si>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</si>
  <si>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</si>
  <si>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</si>
  <si>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</si>
  <si>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</si>
  <si>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</si>
  <si>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</si>
  <si>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</si>
  <si>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</si>
  <si>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</si>
  <si>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</si>
  <si>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</si>
  <si>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</si>
  <si>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</si>
  <si>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</si>
  <si>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</si>
  <si>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</si>
  <si>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</si>
  <si>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</si>
  <si>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</si>
  <si>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</si>
  <si>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</si>
  <si>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</si>
  <si>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</si>
  <si>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</si>
  <si>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</si>
  <si>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</si>
  <si>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</si>
  <si>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</si>
  <si>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</si>
  <si>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</si>
  <si>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</si>
  <si>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</si>
  <si>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</si>
  <si>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</si>
  <si>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</si>
  <si>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</si>
  <si>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</si>
  <si>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</si>
  <si>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</si>
  <si>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</si>
  <si>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</si>
  <si>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</si>
  <si>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</si>
  <si>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</si>
  <si>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</si>
  <si>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</si>
  <si>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</si>
  <si>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</si>
  <si>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</si>
  <si>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</si>
  <si>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</si>
  <si>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</si>
  <si>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</si>
  <si>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</si>
  <si>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</si>
  <si>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</si>
  <si>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</si>
  <si>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</si>
  <si>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</si>
  <si>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</si>
  <si>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</si>
  <si>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</si>
  <si>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</si>
  <si>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</si>
  <si>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</si>
  <si>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</si>
  <si>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</si>
  <si>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</si>
  <si>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</si>
  <si>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</si>
  <si>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</si>
  <si>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</si>
  <si>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</si>
  <si>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</si>
  <si>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</si>
  <si>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</si>
  <si>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</si>
  <si>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</si>
  <si>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</si>
  <si>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</si>
  <si>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</si>
  <si>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</si>
  <si>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</si>
  <si>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</si>
  <si>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</si>
  <si>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</si>
  <si>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</si>
  <si>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</si>
  <si>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</si>
  <si>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</si>
  <si>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</si>
  <si>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</si>
  <si>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</si>
  <si>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</si>
  <si>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</si>
  <si>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</si>
  <si>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</si>
  <si>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</si>
  <si>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</si>
  <si>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</si>
  <si>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</si>
  <si>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</si>
  <si>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</si>
  <si>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</si>
  <si>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</si>
  <si>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</si>
  <si>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</si>
  <si>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</si>
  <si>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</si>
  <si>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</si>
  <si>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</si>
  <si>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</si>
  <si>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</si>
  <si>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</si>
  <si>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</si>
  <si>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</si>
  <si>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</si>
  <si>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</si>
  <si>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</si>
  <si>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</si>
  <si>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</si>
  <si>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</si>
  <si>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</si>
  <si>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</si>
  <si>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</si>
  <si>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</si>
  <si>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</si>
  <si>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</si>
  <si>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</si>
  <si>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</si>
  <si>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</si>
  <si>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</si>
  <si>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</si>
  <si>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</si>
  <si>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</si>
  <si>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</si>
  <si>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</si>
  <si>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</si>
  <si>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</si>
  <si>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</si>
  <si>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</si>
  <si>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</si>
  <si>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</si>
  <si>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</si>
  <si>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</si>
  <si>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</si>
  <si>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</si>
  <si>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</si>
  <si>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</si>
  <si>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</si>
  <si>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</si>
  <si>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</si>
  <si>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</si>
  <si>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</si>
  <si>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</si>
  <si>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</si>
  <si>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</si>
  <si>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</si>
  <si>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</si>
  <si>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</si>
  <si>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</si>
  <si>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</si>
  <si>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</si>
  <si>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</si>
  <si>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</si>
  <si>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</si>
  <si>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</si>
  <si>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</si>
  <si>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</si>
  <si>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</si>
  <si>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</si>
  <si>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</si>
  <si>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</si>
  <si>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</si>
  <si>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</si>
  <si>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</si>
  <si>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</si>
  <si>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</si>
  <si>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</si>
  <si>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</si>
  <si>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</si>
  <si>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</si>
  <si>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</si>
  <si>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</si>
  <si>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</si>
  <si>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</si>
  <si>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</si>
  <si>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</si>
  <si>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</si>
  <si>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</si>
  <si>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</si>
  <si>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</si>
  <si>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</si>
  <si>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</si>
  <si>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</si>
  <si>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</si>
  <si>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</si>
  <si>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</si>
  <si>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</si>
  <si>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</si>
  <si>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</si>
  <si>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</si>
  <si>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</si>
  <si>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</si>
  <si>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</si>
  <si>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</si>
  <si>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</si>
  <si>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</si>
  <si>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</si>
  <si>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</si>
  <si>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</si>
  <si>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</si>
  <si>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</si>
  <si>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</si>
  <si>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</si>
  <si>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</si>
  <si>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</si>
  <si>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</si>
  <si>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</si>
  <si>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</si>
  <si>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</si>
  <si>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</si>
  <si>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</si>
  <si>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</si>
  <si>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</si>
  <si>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</si>
  <si>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</si>
  <si>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</si>
  <si>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</si>
  <si>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</si>
  <si>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</si>
  <si>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</si>
  <si>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</si>
  <si>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</si>
  <si>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</si>
  <si>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</si>
  <si>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</si>
  <si>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</si>
  <si>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</si>
  <si>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</si>
  <si>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</si>
  <si>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</si>
  <si>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</si>
  <si>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</si>
  <si>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</si>
  <si>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</si>
  <si>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</si>
  <si>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</si>
  <si>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</si>
  <si>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</si>
  <si>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</si>
  <si>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</si>
  <si>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</si>
  <si>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</si>
  <si>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</si>
  <si>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</si>
  <si>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</si>
  <si>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</si>
  <si>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</si>
  <si>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</si>
  <si>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</si>
  <si>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</si>
  <si>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</si>
  <si>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</si>
  <si>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</si>
  <si>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</si>
  <si>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</si>
  <si>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</si>
  <si>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</si>
  <si>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</si>
  <si>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</si>
  <si>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</si>
  <si>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</si>
  <si>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</si>
  <si>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</si>
  <si>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</si>
  <si>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</si>
  <si>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</si>
  <si>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</si>
  <si>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</si>
  <si>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</si>
  <si>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</si>
  <si>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</si>
  <si>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</si>
  <si>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</si>
  <si>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</si>
  <si>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</si>
  <si>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</si>
  <si>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</si>
  <si>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</si>
  <si>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</si>
  <si>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</si>
  <si>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</si>
  <si>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</si>
  <si>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</si>
  <si>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</si>
  <si>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</si>
  <si>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</si>
  <si>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</si>
  <si>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</si>
  <si>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</si>
  <si>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</si>
  <si>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</si>
  <si>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</si>
  <si>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</si>
  <si>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</si>
  <si>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</si>
  <si>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</si>
  <si>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</si>
  <si>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</si>
  <si>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</si>
  <si>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</si>
  <si>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</si>
  <si>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</si>
  <si>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</si>
  <si>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</si>
  <si>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</si>
  <si>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</si>
  <si>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</si>
  <si>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</si>
  <si>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</si>
  <si>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</si>
  <si>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</si>
  <si>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</si>
  <si>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</si>
  <si>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</si>
  <si>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</si>
  <si>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</si>
  <si>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</si>
  <si>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</si>
  <si>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</si>
  <si>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</si>
  <si>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</si>
  <si>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</si>
  <si>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</si>
  <si>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</si>
  <si>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</si>
  <si>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</si>
  <si>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</si>
  <si>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</si>
  <si>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</si>
  <si>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</si>
  <si>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</si>
  <si>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</si>
  <si>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</si>
  <si>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</si>
  <si>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</si>
  <si>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</si>
  <si>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</si>
  <si>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</si>
  <si>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</si>
  <si>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</si>
  <si>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</si>
  <si>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</si>
  <si>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</si>
  <si>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</si>
  <si>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</si>
  <si>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</si>
  <si>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</si>
  <si>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</si>
  <si>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</si>
  <si>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</si>
  <si>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</si>
  <si>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</si>
  <si>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</si>
  <si>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</si>
  <si>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</si>
  <si>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</si>
  <si>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</si>
  <si>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</si>
  <si>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</si>
  <si>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</si>
  <si>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</si>
  <si>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</si>
  <si>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</si>
  <si>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</si>
  <si>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</si>
  <si>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</si>
  <si>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</si>
  <si>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</si>
  <si>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</si>
  <si>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</si>
  <si>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</si>
  <si>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</si>
  <si>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</si>
  <si>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</si>
  <si>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</si>
  <si>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</si>
  <si>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</si>
  <si>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</si>
  <si>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</si>
  <si>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</si>
  <si>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</si>
  <si>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</si>
  <si>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</si>
  <si>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</si>
  <si>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</si>
  <si>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</si>
  <si>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</si>
  <si>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</si>
  <si>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</si>
  <si>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</si>
  <si>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</si>
  <si>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</si>
  <si>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</si>
  <si>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</si>
  <si>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</si>
  <si>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</si>
  <si>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</si>
  <si>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</si>
  <si>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</si>
  <si>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</si>
  <si>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</si>
  <si>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</si>
  <si>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</si>
  <si>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</si>
  <si>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</si>
  <si>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</si>
  <si>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</si>
  <si>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</si>
  <si>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</si>
  <si>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</si>
  <si>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</si>
  <si>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</si>
  <si>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</si>
  <si>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</si>
  <si>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</si>
  <si>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</si>
  <si>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</si>
  <si>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</si>
  <si>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</si>
  <si>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</si>
  <si>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</si>
  <si>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</si>
  <si>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</si>
  <si>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</si>
  <si>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</si>
  <si>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</si>
  <si>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</si>
  <si>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</si>
  <si>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</si>
  <si>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</si>
  <si>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</si>
  <si>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</si>
  <si>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</si>
  <si>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</si>
  <si>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</si>
  <si>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</si>
  <si>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</si>
  <si>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</si>
  <si>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</si>
  <si>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</si>
  <si>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</si>
  <si>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</si>
  <si>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</si>
  <si>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</si>
  <si>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</si>
  <si>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</si>
  <si>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</si>
  <si>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</si>
  <si>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</si>
  <si>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</si>
  <si>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</si>
  <si>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</si>
  <si>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</si>
  <si>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</si>
  <si>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</si>
  <si>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</si>
  <si>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</si>
  <si>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</si>
  <si>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</si>
  <si>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</si>
  <si>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</si>
  <si>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</si>
  <si>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</si>
  <si>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</si>
  <si>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</si>
  <si>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</si>
  <si>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</si>
  <si>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</si>
  <si>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</si>
  <si>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</si>
  <si>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</si>
  <si>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</si>
  <si>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</si>
  <si>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</si>
  <si>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</si>
  <si>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</si>
  <si>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</si>
  <si>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</si>
  <si>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</si>
  <si>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</si>
  <si>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</si>
  <si>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</si>
  <si>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</si>
  <si>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</si>
  <si>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</si>
  <si>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</si>
  <si>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</si>
  <si>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</si>
  <si>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</si>
  <si>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</si>
  <si>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</si>
  <si>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</si>
  <si>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</si>
  <si>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</si>
  <si>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</si>
  <si>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</si>
  <si>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</si>
  <si>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</si>
  <si>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</si>
  <si>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</si>
  <si>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</si>
  <si>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</si>
  <si>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</si>
  <si>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</si>
  <si>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</si>
  <si>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</si>
  <si>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</si>
  <si>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</si>
  <si>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</si>
  <si>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</si>
  <si>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</si>
  <si>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</si>
  <si>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</si>
  <si>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</si>
  <si>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</si>
  <si>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</si>
  <si>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</si>
  <si>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</si>
  <si>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</si>
  <si>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</si>
  <si>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</si>
  <si>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</si>
  <si>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</si>
  <si>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</si>
  <si>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</si>
  <si>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</si>
  <si>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</si>
  <si>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</si>
  <si>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</si>
  <si>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</si>
  <si>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</si>
  <si>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</si>
  <si>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</si>
  <si>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</si>
  <si>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</si>
  <si>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</si>
  <si>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</si>
  <si>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</si>
  <si>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</si>
  <si>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</si>
  <si>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</si>
  <si>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</si>
  <si>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</si>
  <si>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</si>
  <si>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</si>
  <si>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</si>
  <si>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</si>
  <si>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</si>
  <si>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</si>
  <si>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</si>
  <si>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</si>
  <si>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</si>
  <si>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</si>
  <si>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</si>
  <si>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</si>
  <si>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</si>
  <si>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</si>
  <si>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</si>
  <si>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</si>
  <si>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</si>
  <si>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</si>
  <si>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</si>
  <si>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</si>
  <si>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</si>
  <si>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</si>
  <si>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</si>
  <si>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</si>
  <si>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</si>
  <si>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</si>
  <si>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</si>
  <si>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</si>
  <si>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</si>
  <si>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</si>
  <si>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</si>
  <si>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</si>
  <si>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</si>
  <si>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</si>
  <si>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</si>
  <si>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</si>
  <si>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</si>
  <si>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</si>
  <si>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</si>
  <si>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</si>
  <si>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</si>
  <si>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</si>
  <si>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</si>
  <si>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</si>
  <si>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</si>
  <si>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</si>
  <si>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</si>
  <si>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</si>
  <si>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</si>
  <si>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</si>
  <si>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</si>
  <si>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</si>
  <si>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</si>
  <si>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</si>
  <si>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</si>
  <si>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</si>
  <si>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</si>
  <si>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</si>
  <si>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</si>
  <si>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</si>
  <si>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</si>
  <si>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</si>
  <si>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</si>
  <si>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</si>
  <si>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</si>
  <si>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</si>
  <si>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</si>
  <si>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</si>
  <si>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</si>
  <si>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</si>
  <si>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</si>
  <si>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</si>
  <si>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</si>
  <si>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</si>
  <si>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</si>
  <si>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</si>
  <si>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</si>
  <si>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</si>
  <si>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</si>
  <si>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</si>
  <si>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</si>
  <si>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</si>
  <si>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</si>
  <si>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</si>
  <si>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</si>
  <si>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</si>
  <si>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</si>
  <si>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</si>
  <si>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</si>
  <si>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</si>
  <si>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</si>
  <si>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</si>
  <si>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</si>
  <si>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</si>
  <si>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</si>
  <si>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</si>
  <si>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</si>
  <si>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</si>
  <si>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</si>
  <si>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</si>
  <si>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</si>
  <si>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</si>
  <si>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</si>
  <si>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</si>
  <si>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</si>
  <si>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</si>
  <si>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</si>
  <si>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</si>
  <si>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</si>
  <si>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</si>
  <si>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</si>
  <si>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</si>
  <si>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</si>
  <si>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</si>
  <si>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</si>
  <si>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</si>
  <si>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</si>
  <si>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</si>
  <si>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</si>
  <si>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</si>
  <si>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</si>
  <si>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</si>
  <si>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</si>
  <si>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</si>
  <si>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</si>
  <si>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</si>
  <si>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</si>
  <si>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</si>
  <si>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</si>
  <si>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</si>
  <si>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</si>
  <si>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</si>
  <si>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</si>
  <si>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</si>
  <si>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</si>
  <si>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</si>
  <si>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</si>
  <si>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</si>
  <si>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</si>
  <si>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</si>
  <si>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</si>
  <si>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</si>
  <si>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</si>
  <si>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</si>
  <si>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</si>
  <si>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</si>
  <si>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</si>
  <si>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</si>
  <si>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</si>
  <si>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</si>
  <si>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</si>
  <si>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</si>
  <si>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</si>
  <si>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</si>
  <si>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</si>
  <si>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</si>
  <si>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</si>
  <si>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</si>
  <si>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</si>
  <si>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</si>
  <si>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</si>
  <si>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</si>
  <si>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</si>
  <si>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</si>
  <si>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</si>
  <si>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</si>
  <si>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</si>
  <si>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</si>
  <si>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</si>
  <si>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</si>
  <si>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</si>
  <si>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</si>
  <si>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</si>
  <si>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</si>
  <si>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</si>
  <si>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</si>
  <si>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</si>
  <si>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</si>
  <si>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</si>
  <si>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</si>
  <si>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</si>
  <si>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</si>
  <si>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</si>
  <si>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</si>
  <si>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</si>
  <si>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</si>
  <si>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</si>
  <si>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</si>
  <si>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</si>
  <si>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</si>
  <si>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</si>
  <si>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</si>
  <si>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</si>
  <si>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</si>
  <si>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</si>
  <si>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</si>
  <si>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</si>
  <si>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</si>
  <si>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</si>
  <si>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</si>
  <si>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</si>
  <si>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</si>
  <si>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</si>
  <si>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</si>
  <si>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</si>
  <si>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</si>
  <si>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</si>
  <si>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</si>
  <si>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</si>
  <si>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</si>
  <si>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</si>
  <si>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</si>
  <si>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</si>
  <si>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</si>
  <si>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</si>
  <si>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</si>
  <si>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</si>
  <si>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</si>
  <si>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</si>
  <si>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</si>
  <si>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</si>
  <si>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</si>
  <si>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</si>
  <si>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</si>
  <si>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</si>
  <si>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</si>
  <si>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</si>
  <si>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</si>
  <si>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</si>
  <si>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</si>
  <si>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</si>
  <si>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</si>
  <si>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</si>
  <si>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</si>
  <si>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</si>
  <si>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</si>
  <si>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</si>
  <si>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</si>
  <si>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</si>
  <si>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</si>
  <si>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</si>
  <si>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</si>
  <si>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</si>
  <si>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</si>
  <si>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</si>
  <si>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</si>
  <si>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</si>
  <si>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</si>
  <si>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</si>
  <si>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</si>
  <si>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</si>
  <si>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</si>
  <si>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</si>
  <si>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</si>
  <si>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</si>
  <si>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</si>
  <si>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</si>
  <si>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</si>
  <si>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</si>
  <si>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</si>
  <si>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</si>
  <si>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</si>
  <si>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</si>
  <si>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</si>
  <si>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</si>
  <si>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</si>
  <si>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</si>
  <si>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</si>
  <si>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</si>
  <si>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</si>
  <si>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</si>
  <si>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</si>
  <si>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</si>
  <si>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</si>
  <si>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</si>
  <si>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</si>
  <si>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</si>
  <si>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</si>
  <si>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</si>
  <si>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</si>
  <si>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</si>
  <si>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</si>
  <si>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</si>
  <si>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</si>
  <si>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</si>
  <si>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</si>
  <si>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</si>
  <si>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</si>
  <si>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</si>
  <si>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</si>
  <si>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</si>
  <si>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</si>
  <si>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</si>
  <si>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</si>
  <si>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</si>
  <si>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</si>
  <si>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</si>
  <si>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</si>
  <si>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</si>
  <si>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</si>
  <si>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</si>
  <si>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</si>
  <si>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</si>
  <si>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</si>
  <si>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</si>
  <si>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</si>
  <si>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</si>
  <si>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</si>
  <si>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</si>
  <si>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</si>
  <si>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</si>
  <si>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</si>
  <si>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</si>
  <si>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</si>
  <si>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</si>
  <si>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</si>
  <si>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</si>
  <si>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</si>
  <si>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</si>
  <si>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</si>
  <si>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</si>
  <si>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</si>
  <si>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</si>
  <si>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</si>
  <si>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</si>
  <si>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</si>
  <si>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</si>
  <si>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</si>
  <si>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</si>
  <si>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</si>
  <si>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</si>
  <si>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</si>
  <si>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</si>
  <si>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</si>
  <si>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</si>
  <si>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</si>
  <si>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</si>
  <si>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</si>
  <si>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</si>
  <si>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</si>
  <si>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</si>
  <si>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</si>
  <si>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</si>
  <si>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</si>
  <si>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</si>
  <si>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</si>
  <si>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</si>
  <si>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</si>
  <si>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</si>
  <si>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</si>
  <si>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</si>
  <si>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</si>
  <si>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</si>
  <si>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</si>
  <si>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</si>
  <si>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</si>
  <si>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</si>
  <si>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</si>
  <si>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</si>
  <si>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</si>
  <si>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</si>
  <si>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</si>
  <si>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</si>
  <si>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</si>
  <si>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</si>
  <si>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</si>
  <si>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</si>
  <si>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</si>
  <si>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</si>
  <si>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</si>
  <si>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</si>
  <si>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</si>
  <si>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</si>
  <si>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</si>
  <si>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</si>
  <si>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</si>
  <si>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</si>
  <si>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</si>
  <si>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</si>
  <si>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</si>
  <si>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</si>
  <si>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</si>
  <si>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</si>
  <si>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</si>
  <si>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</si>
  <si>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</si>
  <si>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</si>
  <si>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</si>
  <si>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</si>
  <si>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</si>
  <si>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</si>
  <si>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</si>
  <si>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</si>
  <si>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</si>
  <si>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</si>
  <si>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</si>
  <si>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</si>
  <si>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</si>
  <si>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</si>
  <si>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</si>
  <si>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</si>
  <si>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</si>
  <si>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</si>
  <si>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</si>
  <si>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</si>
  <si>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</si>
  <si>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</si>
  <si>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</si>
  <si>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</si>
  <si>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</si>
  <si>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</si>
  <si>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</si>
  <si>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</si>
  <si>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</si>
  <si>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</si>
  <si>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</si>
  <si>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</si>
  <si>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</si>
  <si>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</si>
  <si>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</si>
  <si>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</si>
  <si>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</si>
  <si>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</si>
  <si>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</si>
  <si>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</si>
  <si>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</si>
  <si>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</si>
  <si>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</si>
  <si>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</si>
  <si>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</si>
  <si>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</si>
  <si>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</si>
  <si>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</si>
  <si>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</si>
  <si>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</si>
  <si>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</si>
  <si>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</si>
  <si>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</si>
  <si>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</si>
  <si>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</si>
  <si>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</si>
  <si>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</si>
  <si>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</si>
  <si>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</si>
  <si>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</si>
  <si>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</si>
  <si>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</si>
  <si>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</si>
  <si>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</si>
  <si>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</si>
  <si>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</si>
  <si>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</si>
  <si>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</si>
  <si>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</si>
  <si>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</si>
  <si>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</si>
  <si>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</si>
  <si>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</si>
  <si>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</si>
  <si>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</si>
  <si>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</si>
  <si>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</si>
  <si>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</si>
  <si>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</si>
  <si>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</si>
  <si>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</si>
  <si>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</si>
  <si>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</si>
  <si>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</si>
  <si>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</si>
  <si>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</si>
  <si>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</si>
  <si>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</si>
  <si>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</si>
  <si>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</si>
  <si>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</si>
  <si>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</si>
  <si>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</si>
  <si>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</si>
  <si>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</si>
  <si>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</si>
  <si>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</si>
  <si>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</si>
  <si>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</si>
  <si>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</si>
  <si>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</si>
  <si>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</si>
  <si>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</si>
  <si>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</si>
  <si>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</si>
  <si>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</si>
  <si>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</si>
  <si>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</si>
  <si>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</si>
  <si>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</si>
  <si>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</si>
  <si>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</si>
  <si>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</si>
  <si>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</si>
  <si>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</si>
  <si>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</si>
  <si>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</si>
  <si>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</si>
  <si>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</si>
  <si>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</si>
  <si>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</si>
  <si>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</si>
  <si>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</si>
  <si>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</si>
  <si>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</si>
  <si>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</si>
  <si>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</si>
  <si>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</si>
  <si>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</si>
  <si>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</si>
  <si>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</si>
  <si>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</si>
  <si>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</si>
  <si>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</si>
  <si>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</si>
  <si>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</si>
  <si>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</si>
  <si>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</si>
  <si>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</si>
  <si>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</si>
  <si>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</si>
  <si>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</si>
  <si>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</si>
  <si>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</si>
  <si>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</si>
  <si>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</si>
  <si>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</si>
  <si>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</si>
  <si>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</si>
  <si>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</si>
  <si>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</si>
  <si>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</si>
  <si>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</si>
  <si>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</si>
  <si>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</si>
  <si>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</si>
  <si>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</si>
  <si>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</si>
  <si>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</si>
  <si>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</si>
  <si>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</si>
  <si>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</si>
  <si>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</si>
  <si>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</si>
  <si>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</si>
  <si>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</si>
  <si>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</si>
  <si>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</si>
  <si>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</si>
  <si>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</si>
  <si>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</si>
  <si>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</si>
  <si>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</si>
  <si>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</si>
  <si>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</si>
  <si>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</si>
  <si>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</si>
  <si>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</si>
  <si>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</si>
  <si>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</si>
  <si>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</si>
  <si>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</si>
  <si>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</si>
  <si>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</si>
  <si>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</si>
  <si>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</si>
  <si>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</si>
  <si>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</si>
  <si>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</si>
  <si>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</si>
  <si>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</si>
  <si>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</si>
  <si>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</si>
  <si>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</si>
  <si>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</si>
  <si>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</si>
  <si>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</si>
  <si>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</si>
  <si>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</si>
  <si>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</si>
  <si>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</si>
  <si>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</si>
  <si>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</si>
  <si>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</si>
  <si>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</si>
  <si>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</si>
  <si>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</si>
  <si>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</si>
  <si>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</si>
  <si>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</si>
  <si>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</si>
  <si>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</si>
  <si>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</si>
  <si>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</si>
  <si>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</si>
  <si>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</si>
  <si>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</si>
  <si>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</si>
  <si>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</si>
  <si>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</si>
  <si>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</si>
  <si>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</si>
  <si>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</si>
  <si>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</si>
  <si>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</si>
  <si>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</si>
  <si>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</si>
  <si>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</si>
  <si>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</si>
  <si>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</si>
  <si>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</si>
  <si>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</si>
  <si>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</si>
  <si>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</si>
  <si>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</si>
  <si>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</si>
  <si>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</si>
  <si>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</si>
  <si>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</si>
  <si>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</si>
  <si>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</si>
  <si>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</si>
  <si>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</si>
  <si>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</si>
  <si>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</si>
  <si>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</si>
  <si>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</si>
  <si>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</si>
  <si>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</si>
  <si>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</si>
  <si>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</si>
  <si>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</si>
  <si>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</si>
  <si>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</si>
  <si>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</si>
  <si>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</si>
  <si>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</si>
  <si>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</si>
  <si>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</si>
  <si>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</si>
  <si>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</si>
  <si>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</si>
  <si>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</si>
  <si>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</si>
  <si>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</si>
  <si>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</si>
  <si>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</si>
  <si>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</si>
  <si>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</si>
  <si>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</si>
  <si>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</si>
  <si>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</si>
  <si>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</si>
  <si>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</si>
  <si>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</si>
  <si>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</si>
  <si>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</si>
  <si>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</si>
  <si>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</si>
  <si>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</si>
  <si>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</si>
  <si>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</si>
  <si>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</si>
  <si>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</si>
  <si>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</si>
  <si>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</si>
  <si>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</si>
  <si>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</si>
  <si>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</si>
  <si>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</si>
  <si>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</si>
  <si>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</si>
  <si>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</si>
  <si>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</si>
  <si>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</si>
  <si>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</si>
  <si>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</si>
  <si>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</si>
  <si>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</si>
  <si>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</si>
  <si>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</si>
  <si>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</si>
  <si>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</si>
  <si>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</si>
  <si>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</si>
  <si>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</si>
  <si>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</si>
  <si>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</si>
  <si>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</si>
  <si>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</si>
  <si>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</si>
  <si>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</si>
  <si>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</si>
  <si>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</si>
  <si>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</si>
  <si>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</si>
  <si>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</si>
  <si>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</si>
  <si>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</si>
  <si>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</si>
  <si>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</si>
  <si>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</si>
  <si>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</si>
  <si>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</si>
  <si>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</si>
  <si>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</si>
  <si>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</si>
  <si>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</si>
  <si>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</si>
  <si>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</si>
  <si>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</si>
  <si>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</si>
  <si>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</si>
  <si>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</si>
  <si>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</si>
  <si>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</si>
  <si>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</si>
  <si>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</si>
  <si>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</si>
  <si>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</si>
  <si>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</si>
  <si>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</si>
  <si>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</si>
  <si>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</si>
  <si>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</si>
  <si>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</si>
  <si>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</si>
  <si>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</si>
  <si>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</si>
  <si>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</si>
  <si>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</si>
  <si>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</si>
  <si>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</si>
  <si>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</si>
  <si>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</si>
  <si>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</si>
  <si>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</si>
  <si>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</si>
  <si>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</si>
  <si>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</si>
  <si>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</si>
  <si>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</si>
  <si>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</si>
  <si>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</si>
  <si>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</si>
  <si>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</si>
  <si>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</si>
  <si>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</si>
  <si>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</si>
  <si>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</si>
  <si>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</si>
  <si>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</si>
  <si>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</si>
  <si>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</si>
  <si>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</si>
  <si>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</si>
  <si>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</si>
  <si>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</si>
  <si>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</si>
  <si>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</si>
  <si>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</si>
  <si>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</si>
  <si>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</si>
  <si>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</si>
  <si>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</si>
  <si>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</si>
  <si>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</si>
  <si>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</si>
  <si>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</si>
  <si>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</si>
  <si>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</si>
  <si>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</si>
  <si>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</si>
  <si>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</si>
  <si>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</si>
  <si>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</si>
  <si>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</si>
  <si>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</si>
  <si>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</si>
  <si>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</si>
  <si>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</si>
  <si>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</si>
  <si>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</si>
  <si>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</si>
  <si>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</si>
  <si>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</si>
  <si>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</si>
  <si>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</si>
  <si>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</si>
  <si>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</si>
  <si>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</si>
  <si>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</si>
  <si>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</si>
  <si>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</si>
  <si>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</si>
  <si>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</si>
  <si>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</si>
  <si>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</si>
  <si>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</si>
  <si>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</si>
  <si>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</si>
  <si>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</si>
  <si>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</si>
  <si>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</si>
  <si>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</si>
  <si>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</si>
  <si>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</si>
  <si>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</si>
  <si>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</si>
  <si>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</si>
  <si>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</si>
  <si>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</si>
  <si>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</si>
  <si>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</si>
  <si>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</si>
  <si>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</si>
  <si>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</si>
  <si>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</si>
  <si>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</si>
  <si>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</si>
  <si>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</si>
  <si>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</si>
  <si>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</si>
  <si>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</si>
  <si>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</si>
  <si>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</si>
  <si>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</si>
  <si>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</si>
  <si>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</si>
  <si>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</si>
  <si>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</si>
  <si>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</si>
  <si>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</si>
  <si>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</si>
  <si>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</si>
  <si>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</si>
  <si>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</si>
  <si>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</si>
  <si>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</si>
  <si>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</si>
  <si>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</si>
  <si>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</si>
  <si>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</si>
  <si>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</si>
  <si>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</si>
  <si>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</si>
  <si>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</si>
  <si>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</si>
  <si>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</si>
  <si>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</si>
  <si>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</si>
  <si>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</si>
  <si>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</si>
  <si>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</si>
  <si>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</si>
  <si>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</si>
  <si>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</si>
  <si>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</si>
  <si>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</si>
  <si>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</si>
  <si>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</si>
  <si>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</si>
  <si>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</si>
  <si>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</si>
  <si>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</si>
  <si>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</si>
  <si>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</si>
  <si>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</si>
  <si>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</si>
  <si>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</si>
  <si>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</si>
  <si>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</si>
  <si>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</si>
  <si>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</si>
  <si>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</si>
  <si>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</si>
  <si>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</si>
  <si>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</si>
  <si>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</si>
  <si>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</si>
  <si>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</si>
  <si>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</si>
  <si>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</si>
  <si>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</si>
  <si>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</si>
  <si>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</si>
  <si>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</si>
  <si>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</si>
  <si>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</si>
  <si>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</si>
  <si>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</si>
  <si>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</si>
  <si>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</si>
  <si>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</si>
  <si>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</si>
  <si>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</si>
  <si>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</si>
  <si>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</si>
  <si>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</si>
  <si>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</si>
  <si>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</si>
  <si>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</si>
  <si>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</si>
  <si>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</si>
  <si>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</si>
  <si>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</si>
  <si>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</si>
  <si>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</si>
  <si>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</si>
  <si>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</si>
  <si>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</si>
  <si>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</si>
  <si>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</si>
  <si>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</si>
  <si>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</si>
  <si>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</si>
  <si>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</si>
  <si>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</si>
  <si>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</si>
  <si>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</si>
  <si>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</si>
  <si>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</si>
  <si>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</si>
  <si>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</si>
  <si>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</si>
  <si>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</si>
  <si>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</si>
  <si>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</si>
  <si>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</si>
  <si>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</si>
  <si>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</si>
  <si>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</si>
  <si>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</si>
  <si>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</si>
  <si>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</si>
  <si>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</si>
  <si>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</si>
  <si>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</si>
  <si>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</si>
  <si>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</si>
  <si>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</si>
  <si>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</si>
  <si>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</si>
  <si>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</si>
  <si>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</si>
  <si>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</si>
  <si>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</si>
  <si>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</si>
  <si>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</si>
  <si>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</si>
  <si>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</si>
  <si>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</si>
  <si>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</si>
  <si>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</si>
  <si>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</si>
  <si>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</si>
  <si>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</si>
  <si>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</si>
  <si>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</si>
  <si>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</si>
  <si>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</si>
  <si>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</si>
  <si>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</si>
  <si>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</si>
  <si>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</si>
  <si>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</si>
  <si>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</si>
  <si>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</si>
  <si>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</si>
  <si>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</si>
  <si>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</si>
  <si>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</si>
  <si>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</si>
  <si>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</si>
  <si>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</si>
  <si>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</si>
  <si>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</si>
  <si>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</si>
  <si>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</si>
  <si>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</si>
  <si>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</si>
  <si>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</si>
  <si>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</si>
  <si>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</si>
  <si>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</si>
  <si>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</si>
  <si>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</si>
  <si>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</si>
  <si>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</si>
  <si>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</si>
  <si>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</si>
  <si>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</si>
  <si>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</si>
  <si>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</si>
  <si>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</si>
  <si>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</si>
  <si>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</si>
  <si>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</si>
  <si>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</si>
  <si>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</si>
  <si>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</si>
  <si>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</si>
  <si>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</si>
  <si>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</si>
  <si>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</si>
  <si>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</si>
  <si>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</si>
  <si>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</si>
  <si>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</si>
  <si>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</si>
  <si>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</si>
  <si>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</si>
  <si>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</si>
  <si>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</si>
  <si>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</si>
  <si>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</si>
  <si>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</si>
  <si>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</si>
  <si>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</si>
  <si>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</si>
  <si>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</si>
  <si>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</si>
  <si>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</si>
  <si>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</si>
  <si>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</si>
  <si>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</si>
  <si>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</si>
  <si>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</si>
  <si>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</si>
  <si>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</si>
  <si>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</si>
  <si>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</si>
  <si>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</si>
  <si>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</si>
  <si>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</si>
  <si>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</si>
  <si>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</si>
  <si>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</si>
  <si>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</si>
  <si>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</si>
  <si>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</si>
  <si>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</si>
  <si>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</si>
  <si>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</si>
  <si>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</si>
  <si>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</si>
  <si>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</si>
  <si>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</si>
  <si>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</si>
  <si>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</si>
  <si>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</si>
  <si>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</si>
  <si>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</si>
  <si>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</si>
  <si>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</si>
  <si>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</si>
  <si>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</si>
  <si>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</si>
  <si>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</si>
  <si>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</si>
  <si>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</si>
  <si>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</si>
  <si>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</si>
  <si>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</si>
  <si>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</si>
  <si>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</si>
  <si>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</si>
  <si>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</si>
  <si>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</si>
  <si>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</si>
  <si>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</si>
  <si>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</si>
  <si>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</si>
  <si>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</si>
  <si>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</si>
  <si>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</si>
  <si>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</si>
  <si>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</si>
  <si>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</si>
  <si>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</si>
  <si>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</si>
  <si>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</si>
  <si>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</si>
  <si>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</si>
  <si>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</si>
  <si>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</si>
  <si>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</si>
  <si>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</si>
  <si>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</si>
  <si>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</si>
  <si>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</si>
  <si>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</si>
  <si>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</si>
  <si>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</si>
  <si>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</si>
  <si>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</si>
  <si>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</si>
  <si>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</si>
  <si>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</si>
  <si>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</si>
  <si>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</si>
  <si>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</si>
  <si>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</si>
  <si>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</si>
  <si>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</si>
  <si>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</si>
  <si>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</si>
  <si>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</si>
  <si>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</si>
  <si>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</si>
  <si>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</si>
  <si>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</si>
  <si>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</si>
  <si>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</si>
  <si>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</si>
  <si>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</si>
  <si>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</si>
  <si>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</si>
  <si>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</si>
  <si>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</si>
  <si>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</si>
  <si>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</si>
  <si>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</si>
  <si>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</si>
  <si>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</si>
  <si>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</si>
  <si>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</si>
  <si>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</si>
  <si>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</si>
  <si>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</si>
  <si>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</si>
  <si>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</si>
  <si>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</si>
  <si>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</si>
  <si>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</si>
  <si>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</si>
  <si>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</si>
  <si>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</si>
  <si>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</si>
  <si>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</si>
  <si>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</si>
  <si>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</si>
  <si>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</si>
  <si>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</si>
  <si>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</si>
  <si>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</si>
  <si>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</si>
  <si>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</si>
  <si>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</si>
  <si>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</si>
  <si>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</si>
  <si>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</si>
  <si>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</si>
  <si>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</si>
  <si>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</si>
  <si>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</si>
  <si>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</si>
  <si>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</si>
  <si>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</si>
  <si>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</si>
  <si>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</si>
  <si>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</si>
  <si>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</si>
  <si>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</si>
  <si>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</si>
  <si>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</si>
  <si>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</si>
  <si>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</si>
  <si>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</si>
  <si>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</si>
  <si>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</si>
  <si>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</si>
  <si>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</si>
  <si>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</si>
  <si>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</si>
  <si>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</si>
  <si>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</si>
  <si>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</si>
  <si>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</si>
  <si>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</si>
  <si>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</si>
  <si>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</si>
  <si>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</si>
  <si>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</si>
  <si>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</si>
  <si>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</si>
  <si>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</si>
  <si>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</si>
  <si>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</si>
  <si>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</si>
  <si>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</si>
  <si>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</si>
  <si>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</si>
  <si>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</si>
  <si>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</si>
  <si>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</si>
  <si>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</si>
  <si>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</si>
  <si>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</si>
  <si>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</si>
  <si>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</si>
  <si>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</si>
  <si>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</si>
  <si>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</si>
  <si>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</si>
  <si>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</si>
  <si>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</si>
  <si>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</si>
  <si>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</si>
  <si>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</si>
  <si>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</si>
  <si>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</si>
  <si>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</si>
  <si>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</si>
  <si>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</si>
  <si>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</si>
  <si>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</si>
  <si>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</si>
  <si>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</si>
  <si>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</si>
  <si>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</si>
  <si>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</si>
  <si>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</si>
  <si>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</si>
  <si>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</si>
  <si>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</si>
  <si>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</si>
  <si>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</si>
  <si>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</si>
  <si>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</si>
  <si>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</si>
  <si>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</si>
  <si>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</si>
  <si>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</si>
  <si>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</si>
  <si>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</si>
  <si>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</si>
  <si>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</si>
  <si>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</si>
  <si>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</si>
  <si>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</si>
  <si>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</si>
  <si>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</si>
  <si>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</si>
  <si>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</si>
  <si>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</si>
  <si>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</si>
  <si>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</si>
  <si>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</si>
  <si>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</si>
  <si>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</si>
  <si>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</si>
  <si>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</si>
  <si>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</si>
  <si>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</si>
  <si>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</si>
  <si>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</si>
  <si>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</si>
  <si>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</si>
  <si>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</si>
  <si>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</si>
  <si>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</si>
  <si>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</si>
  <si>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</si>
  <si>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</si>
  <si>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</si>
  <si>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</si>
  <si>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</si>
  <si>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</si>
  <si>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</si>
  <si>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</si>
  <si>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</si>
  <si>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</si>
  <si>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</si>
  <si>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</si>
  <si>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</si>
  <si>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</si>
  <si>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</si>
  <si>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</si>
  <si>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</si>
  <si>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</si>
  <si>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</si>
  <si>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</si>
  <si>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</si>
  <si>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</si>
  <si>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</si>
  <si>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</si>
  <si>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</si>
  <si>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</si>
  <si>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</si>
  <si>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</si>
  <si>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</si>
  <si>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</si>
  <si>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</si>
  <si>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</si>
  <si>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</si>
  <si>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</si>
  <si>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</si>
  <si>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</si>
  <si>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</si>
  <si>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</si>
  <si>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</si>
  <si>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</si>
  <si>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</si>
  <si>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</si>
  <si>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</si>
  <si>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</si>
  <si>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</si>
  <si>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</si>
  <si>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</si>
  <si>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</si>
  <si>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</si>
  <si>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</si>
  <si>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</si>
  <si>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</si>
  <si>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</si>
  <si>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</si>
  <si>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</si>
  <si>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</si>
  <si>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</si>
  <si>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</si>
  <si>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</si>
  <si>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</si>
  <si>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</si>
  <si>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</si>
  <si>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</si>
  <si>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</si>
  <si>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</si>
  <si>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</si>
  <si>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</si>
  <si>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</si>
  <si>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</si>
  <si>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</si>
  <si>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</si>
  <si>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</si>
  <si>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</si>
  <si>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</si>
  <si>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</si>
  <si>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</si>
  <si>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</si>
  <si>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</si>
  <si>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</si>
  <si>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</si>
  <si>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</si>
  <si>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</si>
  <si>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</si>
  <si>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</si>
  <si>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</si>
  <si>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</si>
  <si>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</si>
  <si>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</si>
  <si>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</si>
  <si>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</si>
  <si>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</si>
  <si>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</si>
  <si>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</si>
  <si>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</si>
  <si>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</si>
  <si>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</si>
  <si>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</si>
  <si>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</si>
  <si>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</si>
  <si>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</si>
  <si>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</si>
  <si>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</si>
  <si>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</si>
  <si>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</si>
  <si>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</si>
  <si>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</si>
  <si>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</si>
  <si>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</si>
  <si>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</si>
  <si>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</si>
  <si>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</si>
  <si>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</si>
  <si>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</si>
  <si>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</si>
  <si>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</si>
  <si>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</si>
  <si>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</si>
  <si>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</si>
  <si>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</si>
  <si>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</si>
  <si>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</si>
  <si>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</si>
  <si>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</si>
  <si>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</si>
  <si>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</si>
  <si>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</si>
  <si>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</si>
  <si>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</si>
  <si>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</si>
  <si>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</si>
  <si>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</si>
  <si>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</si>
  <si>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</si>
  <si>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</si>
  <si>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</si>
  <si>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</si>
  <si>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</si>
  <si>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</si>
  <si>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</si>
  <si>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</si>
  <si>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</si>
  <si>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</si>
  <si>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</si>
  <si>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</si>
  <si>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</si>
  <si>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</si>
  <si>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</si>
  <si>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</si>
  <si>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</si>
  <si>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</si>
  <si>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</si>
  <si>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</si>
  <si>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</si>
  <si>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</si>
  <si>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</si>
  <si>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</si>
  <si>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</si>
  <si>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</si>
  <si>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</si>
  <si>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</si>
  <si>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</si>
  <si>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</si>
  <si>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</si>
  <si>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</si>
  <si>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</si>
  <si>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</si>
  <si>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</si>
  <si>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</si>
  <si>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</si>
  <si>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</si>
  <si>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</si>
  <si>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</si>
  <si>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</si>
  <si>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</si>
  <si>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</si>
  <si>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</si>
  <si>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</si>
  <si>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</si>
  <si>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</si>
  <si>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</si>
  <si>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</si>
  <si>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</si>
  <si>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</si>
  <si>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</si>
  <si>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</si>
  <si>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</si>
  <si>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</si>
  <si>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</si>
  <si>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</si>
  <si>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</si>
  <si>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</si>
  <si>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</si>
  <si>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</si>
  <si>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</si>
  <si>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</si>
  <si>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</si>
  <si>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</si>
  <si>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</si>
  <si>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</si>
  <si>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</si>
  <si>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</si>
  <si>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</si>
  <si>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</si>
  <si>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</si>
  <si>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</si>
  <si>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</si>
  <si>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</si>
  <si>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</si>
  <si>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</si>
  <si>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</si>
  <si>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</si>
  <si>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</si>
  <si>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</si>
  <si>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</si>
  <si>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</si>
  <si>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</si>
  <si>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</si>
  <si>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</si>
  <si>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</si>
  <si>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</si>
  <si>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</si>
  <si>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</si>
  <si>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</si>
  <si>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</si>
  <si>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</si>
  <si>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</si>
  <si>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</si>
  <si>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</si>
  <si>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</si>
  <si>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</si>
  <si>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</si>
  <si>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</si>
  <si>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</si>
  <si>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</si>
  <si>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</si>
  <si>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</si>
  <si>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</si>
  <si>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</si>
  <si>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</si>
  <si>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</si>
  <si>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</si>
  <si>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</si>
  <si>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</si>
  <si>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</si>
  <si>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</si>
  <si>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</si>
  <si>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</si>
  <si>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</si>
  <si>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</si>
  <si>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</si>
  <si>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</si>
  <si>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</si>
  <si>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</si>
  <si>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</si>
  <si>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</si>
  <si>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</si>
  <si>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</si>
  <si>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</si>
  <si>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</si>
  <si>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</si>
  <si>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</si>
  <si>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</si>
  <si>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</si>
  <si>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</si>
  <si>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</si>
  <si>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</si>
  <si>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</si>
  <si>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</si>
  <si>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</si>
  <si>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</si>
  <si>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</si>
  <si>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</si>
  <si>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</si>
  <si>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</si>
  <si>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</si>
  <si>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</si>
  <si>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</si>
  <si>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</si>
  <si>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</si>
  <si>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</si>
  <si>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</si>
  <si>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</si>
  <si>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</si>
  <si>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</si>
  <si>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</si>
  <si>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</si>
  <si>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</si>
  <si>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</si>
  <si>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</si>
  <si>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</si>
  <si>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</si>
  <si>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</si>
  <si>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</si>
  <si>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</si>
  <si>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</si>
  <si>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</si>
  <si>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</si>
  <si>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</si>
  <si>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</si>
  <si>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</si>
  <si>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</si>
  <si>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</si>
  <si>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</si>
  <si>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</si>
  <si>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</si>
  <si>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</si>
  <si>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</si>
  <si>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</si>
  <si>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</si>
  <si>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</si>
  <si>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</si>
  <si>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</si>
  <si>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</si>
  <si>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</si>
  <si>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</si>
  <si>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</si>
  <si>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</si>
  <si>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</si>
  <si>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</si>
  <si>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</si>
  <si>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</si>
  <si>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</si>
  <si>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</si>
  <si>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</si>
  <si>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</si>
  <si>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</si>
  <si>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</si>
  <si>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</si>
  <si>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</si>
  <si>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</si>
  <si>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</si>
  <si>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</si>
  <si>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</si>
  <si>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</si>
  <si>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</si>
  <si>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</si>
  <si>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</si>
  <si>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</si>
  <si>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</si>
  <si>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</si>
  <si>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</si>
  <si>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</si>
  <si>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</si>
  <si>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</si>
  <si>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</si>
  <si>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</si>
  <si>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</si>
  <si>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</si>
  <si>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</si>
  <si>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</si>
  <si>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</si>
  <si>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</si>
  <si>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</si>
  <si>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</si>
  <si>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</si>
  <si>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</si>
  <si>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</si>
  <si>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</si>
  <si>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</si>
  <si>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</si>
  <si>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</si>
  <si>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</si>
  <si>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</si>
  <si>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</si>
  <si>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</si>
  <si>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</si>
  <si>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</si>
  <si>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</si>
  <si>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</si>
  <si>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</si>
  <si>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</si>
  <si>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</si>
  <si>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</si>
  <si>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</si>
  <si>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</si>
  <si>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</si>
  <si>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</si>
  <si>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</si>
  <si>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</si>
  <si>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</si>
  <si>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</si>
  <si>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</si>
  <si>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</si>
  <si>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</si>
  <si>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</si>
  <si>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</si>
  <si>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</si>
  <si>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</si>
  <si>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</si>
  <si>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</si>
  <si>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</si>
  <si>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</si>
  <si>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</si>
  <si>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</si>
  <si>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</si>
  <si>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</si>
  <si>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</si>
  <si>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</si>
  <si>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</si>
  <si>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</si>
  <si>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</si>
  <si>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</si>
  <si>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</si>
  <si>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</si>
  <si>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</si>
  <si>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</si>
  <si>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</si>
  <si>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</si>
  <si>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</si>
  <si>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</si>
  <si>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</si>
  <si>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</si>
  <si>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</si>
  <si>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</si>
  <si>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</si>
  <si>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</si>
  <si>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</si>
  <si>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</si>
  <si>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</si>
  <si>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</si>
  <si>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</si>
  <si>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</si>
  <si>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</si>
  <si>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</si>
  <si>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</si>
  <si>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</si>
  <si>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</si>
  <si>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</si>
  <si>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</si>
  <si>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</si>
  <si>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</si>
  <si>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</si>
  <si>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</si>
  <si>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</si>
  <si>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</si>
  <si>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</si>
  <si>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</si>
  <si>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</si>
  <si>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</si>
  <si>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</si>
  <si>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</si>
  <si>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</si>
  <si>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</si>
  <si>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</si>
  <si>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</si>
  <si>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</si>
  <si>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</si>
  <si>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</si>
  <si>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</si>
  <si>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</si>
  <si>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</si>
  <si>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</si>
  <si>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</si>
  <si>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</si>
  <si>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</si>
  <si>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</si>
  <si>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</si>
  <si>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</si>
  <si>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</si>
  <si>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</si>
  <si>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</si>
  <si>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</si>
  <si>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</si>
  <si>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</si>
  <si>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</si>
  <si>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</si>
  <si>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</si>
  <si>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</si>
  <si>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</si>
  <si>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</si>
  <si>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</si>
  <si>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</si>
  <si>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</si>
  <si>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</si>
  <si>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</si>
  <si>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</si>
  <si>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</si>
  <si>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</si>
  <si>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</si>
  <si>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</si>
  <si>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</si>
  <si>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</si>
  <si>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</si>
  <si>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</si>
  <si>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</si>
  <si>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</si>
  <si>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</si>
  <si>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</si>
  <si>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</si>
  <si>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</si>
  <si>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</si>
  <si>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</si>
  <si>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</si>
  <si>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</si>
  <si>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</si>
  <si>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</si>
  <si>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</si>
  <si>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</si>
  <si>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</si>
  <si>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</si>
  <si>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</si>
  <si>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</si>
  <si>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</si>
  <si>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</si>
  <si>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</si>
  <si>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</si>
  <si>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</si>
  <si>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</si>
  <si>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</si>
  <si>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</si>
  <si>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</si>
  <si>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</si>
  <si>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</si>
  <si>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</si>
  <si>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</si>
  <si>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</si>
  <si>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</si>
  <si>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</si>
  <si>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</si>
  <si>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</si>
  <si>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</si>
  <si>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</si>
  <si>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</si>
  <si>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</si>
  <si>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</si>
  <si>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</si>
  <si>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</si>
  <si>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</si>
  <si>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</si>
  <si>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</si>
  <si>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</si>
  <si>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</si>
  <si>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</si>
  <si>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</si>
  <si>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</si>
  <si>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</si>
  <si>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</si>
  <si>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</si>
  <si>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</si>
  <si>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</si>
  <si>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</si>
  <si>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</si>
  <si>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</si>
  <si>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</si>
  <si>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</si>
  <si>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</si>
  <si>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</si>
  <si>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</si>
  <si>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</si>
  <si>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</si>
  <si>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</si>
  <si>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</si>
  <si>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</si>
  <si>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</si>
  <si>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</si>
  <si>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</si>
  <si>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</si>
  <si>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</si>
  <si>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</si>
  <si>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</si>
  <si>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</si>
  <si>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</si>
  <si>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</si>
  <si>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</si>
  <si>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</si>
  <si>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</si>
  <si>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</si>
  <si>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</si>
  <si>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</si>
  <si>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</si>
  <si>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</si>
  <si>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</si>
  <si>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</si>
  <si>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</si>
  <si>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</si>
  <si>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</si>
  <si>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</si>
  <si>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</si>
  <si>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</si>
  <si>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</si>
  <si>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</si>
  <si>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</si>
  <si>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</si>
  <si>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</si>
  <si>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</si>
  <si>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</si>
  <si>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</si>
  <si>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</si>
  <si>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</si>
  <si>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</si>
  <si>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</si>
  <si>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</si>
  <si>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</si>
  <si>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</si>
  <si>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</si>
  <si>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</si>
  <si>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</si>
  <si>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</si>
  <si>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</si>
  <si>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</si>
  <si>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</si>
  <si>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</si>
  <si>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</si>
  <si>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</si>
  <si>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</si>
  <si>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</si>
  <si>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</si>
  <si>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</si>
  <si>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</si>
  <si>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</si>
  <si>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</si>
  <si>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</si>
  <si>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</si>
  <si>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</si>
  <si>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</si>
  <si>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</si>
  <si>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</si>
  <si>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</si>
  <si>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</si>
  <si>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</si>
  <si>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</si>
  <si>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</si>
  <si>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</si>
  <si>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</si>
  <si>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</si>
  <si>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</si>
  <si>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</si>
  <si>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</si>
  <si>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</si>
  <si>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</si>
  <si>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</si>
  <si>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</si>
  <si>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</si>
  <si>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</si>
  <si>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</si>
  <si>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</si>
  <si>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</si>
  <si>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</si>
  <si>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</si>
  <si>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</si>
  <si>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</si>
  <si>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</si>
  <si>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</si>
  <si>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</si>
  <si>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</si>
  <si>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</si>
  <si>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</si>
  <si>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</si>
  <si>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</si>
  <si>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</si>
  <si>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</si>
  <si>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</si>
  <si>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</si>
  <si>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</si>
  <si>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</si>
  <si>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</si>
  <si>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</si>
  <si>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</si>
  <si>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</si>
  <si>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</si>
  <si>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</si>
  <si>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</si>
  <si>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</si>
  <si>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</si>
  <si>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</si>
  <si>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</si>
  <si>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</si>
  <si>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</si>
  <si>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</si>
  <si>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</si>
  <si>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</si>
  <si>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</si>
  <si>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</si>
  <si>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</si>
  <si>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</si>
  <si>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</si>
  <si>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</si>
  <si>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</si>
  <si>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</si>
  <si>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</si>
  <si>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</si>
  <si>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</si>
  <si>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</si>
  <si>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</si>
  <si>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</si>
  <si>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</si>
  <si>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</si>
  <si>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</si>
  <si>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</si>
  <si>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</si>
  <si>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</si>
  <si>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</si>
  <si>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</si>
  <si>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</si>
  <si>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</si>
  <si>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</si>
  <si>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</si>
  <si>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</si>
  <si>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</si>
  <si>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</si>
  <si>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</si>
  <si>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</si>
  <si>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</si>
  <si>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</si>
  <si>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</si>
  <si>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</si>
  <si>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</si>
  <si>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</si>
  <si>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</si>
  <si>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</si>
  <si>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</si>
  <si>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</si>
  <si>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</si>
  <si>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</si>
  <si>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</si>
  <si>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</si>
  <si>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</si>
  <si>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</si>
  <si>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</si>
  <si>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</si>
  <si>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</si>
  <si>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</si>
  <si>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</si>
  <si>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</si>
  <si>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</si>
  <si>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</si>
  <si>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</si>
  <si>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</si>
  <si>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</si>
  <si>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</si>
  <si>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</si>
  <si>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</si>
  <si>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</si>
  <si>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</si>
  <si>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</si>
  <si>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</si>
  <si>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</si>
  <si>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</si>
  <si>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</si>
  <si>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</si>
  <si>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</si>
  <si>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</si>
  <si>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</si>
  <si>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</si>
  <si>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</si>
  <si>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</si>
  <si>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</si>
  <si>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</si>
  <si>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</si>
  <si>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</si>
  <si>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</si>
  <si>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</si>
  <si>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</si>
  <si>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</si>
  <si>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</si>
  <si>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</si>
  <si>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</si>
  <si>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</si>
  <si>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</si>
  <si>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</si>
  <si>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</si>
  <si>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</si>
  <si>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</si>
  <si>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</si>
  <si>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</si>
  <si>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</si>
  <si>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</si>
  <si>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</si>
  <si>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</si>
  <si>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</si>
  <si>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</si>
  <si>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</si>
  <si>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</si>
  <si>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</si>
  <si>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</si>
  <si>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</si>
  <si>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</si>
  <si>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</si>
  <si>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</si>
  <si>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</si>
  <si>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</si>
  <si>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</si>
  <si>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</si>
  <si>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</si>
  <si>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</si>
  <si>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</si>
  <si>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</si>
  <si>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</si>
  <si>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</si>
  <si>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</si>
  <si>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</si>
  <si>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</si>
  <si>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</si>
  <si>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</si>
  <si>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</si>
  <si>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</si>
  <si>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</si>
  <si>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</si>
  <si>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</si>
  <si>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</si>
  <si>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</si>
  <si>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</si>
  <si>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</si>
  <si>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</si>
  <si>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</si>
  <si>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</si>
  <si>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</si>
  <si>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</si>
  <si>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</si>
  <si>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</si>
  <si>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</si>
  <si>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</si>
  <si>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</si>
  <si>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</si>
  <si>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</si>
  <si>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</si>
  <si>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</si>
  <si>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</si>
  <si>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</si>
  <si>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</si>
  <si>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</si>
  <si>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</si>
  <si>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</si>
  <si>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</si>
  <si>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</si>
  <si>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</si>
  <si>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</si>
  <si>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</si>
  <si>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</si>
  <si>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</si>
  <si>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</si>
  <si>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</si>
  <si>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</si>
  <si>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</si>
  <si>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</si>
  <si>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</si>
  <si>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</si>
  <si>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</si>
  <si>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</si>
  <si>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</si>
  <si>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</si>
  <si>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</si>
  <si>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</si>
  <si>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</si>
  <si>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</si>
  <si>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</si>
  <si>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</si>
  <si>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</si>
  <si>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</si>
  <si>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</si>
  <si>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</si>
  <si>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</si>
  <si>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</si>
  <si>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</si>
  <si>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</si>
  <si>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</si>
  <si>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</si>
  <si>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</si>
  <si>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</si>
  <si>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</si>
  <si>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</si>
  <si>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</si>
  <si>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</si>
  <si>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</si>
  <si>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</si>
  <si>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</si>
  <si>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</si>
  <si>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</si>
  <si>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</si>
  <si>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</si>
  <si>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</si>
  <si>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</si>
  <si>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</si>
  <si>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</si>
  <si>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</si>
  <si>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</si>
  <si>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</si>
  <si>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</si>
  <si>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</si>
  <si>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</si>
  <si>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</si>
  <si>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</si>
  <si>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</si>
  <si>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</si>
  <si>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</si>
  <si>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</si>
  <si>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</si>
  <si>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</si>
  <si>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</si>
  <si>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</si>
  <si>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</si>
  <si>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</si>
  <si>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</si>
  <si>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</si>
  <si>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</si>
  <si>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</si>
  <si>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</si>
  <si>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</si>
  <si>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</si>
  <si>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</si>
  <si>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</si>
  <si>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</si>
  <si>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</si>
  <si>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</si>
  <si>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</si>
  <si>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</si>
  <si>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</si>
  <si>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</si>
  <si>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</si>
  <si>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</si>
  <si>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</si>
  <si>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</si>
  <si>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</si>
  <si>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</si>
  <si>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</si>
  <si>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</si>
  <si>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</si>
  <si>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</si>
  <si>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</si>
  <si>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</si>
  <si>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</si>
  <si>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</si>
  <si>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</si>
  <si>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</si>
  <si>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</si>
  <si>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</si>
  <si>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</si>
  <si>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</si>
  <si>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</si>
  <si>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</si>
  <si>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</si>
  <si>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</si>
  <si>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</si>
  <si>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</si>
  <si>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</si>
  <si>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</si>
  <si>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</si>
  <si>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</si>
  <si>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</si>
  <si>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</si>
  <si>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</si>
  <si>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</si>
  <si>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</si>
  <si>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</si>
  <si>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</si>
  <si>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</si>
  <si>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</si>
  <si>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</si>
  <si>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</si>
  <si>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</si>
  <si>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</si>
  <si>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</si>
  <si>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</si>
  <si>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</si>
  <si>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</si>
  <si>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</si>
  <si>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</si>
  <si>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</si>
  <si>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</si>
  <si>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</si>
  <si>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</si>
  <si>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</si>
  <si>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</si>
  <si>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</si>
  <si>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</si>
  <si>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</si>
  <si>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</si>
  <si>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</si>
  <si>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</si>
  <si>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</si>
  <si>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</si>
  <si>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</si>
  <si>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</si>
  <si>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</si>
  <si>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</si>
  <si>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</si>
  <si>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</si>
  <si>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</si>
  <si>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</si>
  <si>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</si>
  <si>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</si>
  <si>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</si>
  <si>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</si>
  <si>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</si>
  <si>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</si>
  <si>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</si>
  <si>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</si>
  <si>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</si>
  <si>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</si>
  <si>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</si>
  <si>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</si>
  <si>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</si>
  <si>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</si>
  <si>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</si>
  <si>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</si>
  <si>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</si>
  <si>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</si>
  <si>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</si>
  <si>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</si>
  <si>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</si>
  <si>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</si>
  <si>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</si>
  <si>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</si>
  <si>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</si>
  <si>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</si>
  <si>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</si>
  <si>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</si>
  <si>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</si>
  <si>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</si>
  <si>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</si>
  <si>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</si>
  <si>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</si>
  <si>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</si>
  <si>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</si>
  <si>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</si>
  <si>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</si>
  <si>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</si>
  <si>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</si>
  <si>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</si>
  <si>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</si>
  <si>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</si>
  <si>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</si>
  <si>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</si>
  <si>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</si>
  <si>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</si>
  <si>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</si>
  <si>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</si>
  <si>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</si>
  <si>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</si>
  <si>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</si>
  <si>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</si>
  <si>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</si>
  <si>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</si>
  <si>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</si>
  <si>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</si>
  <si>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</si>
  <si>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</si>
  <si>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</si>
  <si>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</si>
  <si>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</si>
  <si>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</si>
  <si>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</si>
  <si>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</si>
  <si>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</si>
  <si>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</si>
  <si>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</si>
  <si>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</si>
  <si>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</si>
  <si>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</si>
  <si>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</si>
  <si>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</si>
  <si>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</si>
  <si>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</si>
  <si>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</si>
  <si>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</si>
  <si>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</si>
  <si>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</si>
  <si>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</si>
  <si>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</si>
  <si>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</si>
  <si>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</si>
  <si>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</si>
  <si>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</si>
  <si>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</si>
  <si>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</si>
  <si>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</si>
  <si>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</si>
  <si>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</si>
  <si>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</si>
  <si>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</si>
  <si>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</si>
  <si>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</si>
  <si>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</si>
  <si>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</si>
  <si>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</si>
  <si>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</si>
  <si>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</si>
  <si>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</si>
  <si>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</si>
  <si>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</si>
  <si>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</si>
  <si>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</si>
  <si>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</si>
  <si>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</si>
  <si>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</si>
  <si>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</si>
  <si>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</si>
  <si>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</si>
  <si>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</si>
  <si>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</si>
  <si>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</si>
  <si>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</si>
  <si>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</si>
  <si>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</si>
  <si>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</si>
  <si>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</si>
  <si>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</si>
  <si>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</si>
  <si>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</si>
  <si>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</si>
  <si>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</si>
  <si>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</si>
  <si>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</si>
  <si>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</si>
  <si>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</si>
  <si>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</si>
  <si>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</si>
  <si>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</si>
  <si>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</si>
  <si>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</si>
  <si>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</si>
  <si>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</si>
  <si>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</si>
  <si>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</si>
  <si>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</si>
  <si>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</si>
  <si>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</si>
  <si>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</si>
  <si>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</si>
  <si>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</si>
  <si>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</si>
  <si>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</si>
  <si>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</si>
  <si>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</si>
  <si>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</si>
  <si>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</si>
  <si>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</si>
  <si>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</si>
  <si>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</si>
  <si>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</si>
  <si>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</si>
  <si>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</si>
  <si>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</si>
  <si>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</si>
  <si>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</si>
  <si>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</si>
  <si>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</si>
  <si>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</si>
  <si>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</si>
  <si>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</si>
  <si>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</si>
  <si>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</si>
  <si>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</si>
  <si>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</si>
  <si>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</si>
  <si>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</si>
  <si>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</si>
  <si>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</si>
  <si>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</si>
  <si>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</si>
  <si>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</si>
  <si>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</si>
  <si>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</si>
  <si>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</si>
  <si>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</si>
  <si>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</si>
  <si>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</si>
  <si>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</si>
  <si>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</si>
  <si>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</si>
  <si>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</si>
  <si>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</si>
  <si>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</si>
  <si>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</si>
  <si>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</si>
  <si>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</si>
  <si>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</si>
  <si>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</si>
  <si>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</si>
  <si>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</si>
  <si>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</si>
  <si>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</si>
  <si>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</si>
  <si>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</si>
  <si>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</si>
  <si>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</si>
  <si>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</si>
  <si>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</si>
  <si>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</si>
  <si>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</si>
  <si>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</si>
  <si>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</si>
  <si>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</si>
  <si>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</si>
  <si>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</si>
  <si>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</si>
  <si>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</si>
  <si>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</si>
  <si>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</si>
  <si>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</si>
  <si>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</si>
  <si>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</si>
  <si>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</si>
  <si>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</si>
  <si>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</si>
  <si>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</si>
  <si>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</si>
  <si>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</si>
  <si>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</si>
  <si>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</si>
  <si>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</si>
  <si>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</si>
  <si>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</si>
  <si>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</si>
  <si>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</si>
  <si>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</si>
  <si>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</si>
  <si>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</si>
  <si>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</si>
  <si>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</si>
  <si>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</si>
  <si>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</si>
  <si>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</si>
  <si>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</si>
  <si>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</si>
  <si>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</si>
  <si>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</si>
  <si>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</si>
  <si>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</si>
  <si>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</si>
  <si>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</si>
  <si>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</si>
  <si>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</si>
  <si>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</si>
  <si>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</si>
  <si>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</si>
  <si>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</si>
  <si>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</si>
  <si>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</si>
  <si>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</si>
  <si>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</si>
  <si>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</si>
  <si>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</si>
  <si>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</si>
  <si>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</si>
  <si>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</si>
  <si>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</si>
  <si>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</si>
  <si>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</si>
  <si>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</si>
  <si>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</si>
  <si>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</si>
  <si>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</si>
  <si>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</si>
  <si>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</si>
  <si>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</si>
  <si>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</si>
  <si>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</si>
  <si>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</si>
  <si>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</si>
  <si>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</si>
  <si>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</si>
  <si>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</si>
  <si>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</si>
  <si>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</si>
  <si>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</si>
  <si>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</si>
  <si>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</si>
  <si>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</si>
  <si>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</si>
  <si>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</si>
  <si>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</si>
  <si>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</si>
  <si>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</si>
  <si>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</si>
  <si>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</si>
  <si>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</si>
  <si>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</si>
  <si>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</si>
  <si>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</si>
  <si>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</si>
  <si>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</si>
  <si>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</si>
  <si>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</si>
  <si>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</si>
  <si>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</si>
  <si>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</si>
  <si>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</si>
  <si>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</si>
  <si>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</si>
  <si>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</si>
  <si>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</si>
  <si>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</si>
  <si>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</si>
  <si>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</si>
  <si>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</si>
  <si>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</si>
  <si>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</si>
  <si>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</si>
  <si>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</si>
  <si>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</si>
  <si>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</si>
  <si>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</si>
  <si>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</si>
  <si>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</si>
  <si>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</si>
  <si>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</si>
  <si>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</si>
  <si>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</si>
  <si>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</si>
  <si>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</si>
  <si>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</si>
  <si>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</si>
  <si>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</si>
  <si>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</si>
  <si>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</si>
  <si>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</si>
  <si>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</si>
  <si>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</si>
  <si>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</si>
  <si>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</si>
  <si>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</si>
  <si>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</si>
  <si>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</si>
  <si>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</si>
  <si>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</si>
  <si>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</si>
  <si>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</si>
  <si>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</si>
  <si>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</si>
  <si>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</si>
  <si>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</si>
  <si>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</si>
  <si>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</si>
  <si>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</si>
  <si>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</si>
  <si>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</si>
  <si>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</si>
  <si>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</si>
  <si>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</si>
  <si>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</si>
  <si>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</si>
  <si>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</si>
  <si>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</si>
  <si>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</si>
  <si>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</si>
  <si>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</si>
  <si>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</si>
  <si>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</si>
  <si>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</si>
  <si>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</si>
  <si>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</si>
  <si>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</si>
  <si>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</si>
  <si>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</si>
  <si>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</si>
  <si>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</si>
  <si>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</si>
  <si>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</si>
  <si>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</si>
  <si>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</si>
  <si>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</si>
  <si>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</si>
  <si>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</si>
  <si>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</si>
  <si>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</si>
  <si>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</si>
  <si>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</si>
  <si>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</si>
  <si>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</si>
  <si>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</si>
  <si>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</si>
  <si>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</si>
  <si>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</si>
  <si>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</si>
  <si>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</si>
  <si>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</si>
  <si>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</si>
  <si>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</si>
  <si>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</si>
  <si>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</si>
  <si>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</si>
  <si>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</si>
  <si>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</si>
  <si>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</si>
  <si>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</si>
  <si>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</si>
  <si>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</si>
  <si>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</si>
  <si>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</si>
  <si>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</si>
  <si>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</si>
  <si>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</si>
  <si>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</si>
  <si>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</si>
  <si>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</si>
  <si>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</si>
  <si>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</si>
  <si>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</si>
  <si>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</si>
  <si>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</si>
  <si>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</si>
  <si>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</si>
  <si>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</si>
  <si>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</si>
  <si>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</si>
  <si>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</si>
  <si>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</si>
  <si>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</si>
  <si>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</si>
  <si>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</si>
  <si>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</si>
  <si>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</si>
  <si>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</si>
  <si>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</si>
  <si>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</si>
  <si>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</si>
  <si>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</si>
  <si>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</si>
  <si>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</si>
  <si>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</si>
  <si>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</si>
  <si>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</si>
  <si>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</si>
  <si>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</si>
  <si>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</si>
  <si>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</si>
  <si>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</si>
  <si>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</si>
  <si>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</si>
  <si>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</si>
  <si>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</si>
  <si>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</si>
  <si>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</si>
  <si>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</si>
  <si>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</si>
  <si>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</si>
  <si>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</si>
  <si>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</si>
  <si>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</si>
  <si>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</si>
  <si>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</si>
  <si>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</si>
  <si>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</si>
  <si>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</si>
  <si>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</si>
  <si>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</si>
  <si>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</si>
  <si>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</si>
  <si>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</si>
  <si>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</si>
  <si>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</si>
  <si>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</si>
  <si>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</si>
  <si>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</si>
  <si>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</si>
  <si>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</si>
  <si>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</si>
  <si>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</si>
  <si>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</si>
  <si>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</si>
  <si>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</si>
  <si>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</si>
  <si>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</si>
  <si>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</si>
  <si>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</si>
  <si>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</si>
  <si>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</si>
  <si>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</si>
  <si>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</si>
  <si>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</si>
  <si>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</si>
  <si>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</si>
  <si>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</si>
  <si>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</si>
  <si>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</si>
  <si>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</si>
  <si>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</si>
  <si>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</si>
  <si>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</si>
  <si>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</si>
  <si>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</si>
  <si>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</si>
  <si>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</si>
  <si>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</si>
  <si>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</si>
  <si>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</si>
  <si>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</si>
  <si>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</si>
  <si>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</si>
  <si>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</si>
  <si>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</si>
  <si>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</si>
  <si>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</si>
  <si>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</si>
  <si>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</si>
  <si>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</si>
  <si>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</si>
  <si>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</si>
  <si>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</si>
  <si>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</si>
  <si>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</si>
  <si>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</si>
  <si>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</si>
  <si>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</si>
  <si>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</si>
  <si>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</si>
  <si>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</si>
  <si>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</si>
  <si>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</si>
  <si>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</si>
  <si>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</si>
  <si>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</si>
  <si>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</si>
  <si>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</si>
  <si>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</si>
  <si>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</si>
  <si>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</si>
  <si>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</si>
  <si>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</si>
  <si>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</si>
  <si>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</si>
  <si>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</si>
  <si>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</si>
  <si>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</si>
  <si>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</si>
  <si>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</si>
  <si>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</si>
  <si>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</si>
  <si>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</si>
  <si>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</si>
  <si>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</si>
  <si>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</si>
  <si>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</si>
  <si>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</si>
  <si>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</si>
  <si>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</si>
  <si>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</si>
  <si>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</si>
  <si>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</si>
  <si>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</si>
  <si>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</si>
  <si>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</si>
  <si>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</si>
  <si>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</si>
  <si>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</si>
  <si>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</si>
  <si>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</si>
  <si>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</si>
  <si>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</si>
  <si>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</si>
  <si>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</si>
  <si>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</si>
  <si>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</si>
  <si>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</si>
  <si>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</si>
  <si>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</si>
  <si>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</si>
  <si>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</si>
  <si>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</si>
  <si>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</si>
  <si>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</si>
  <si>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</si>
  <si>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</si>
  <si>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</si>
  <si>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</si>
  <si>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</si>
  <si>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</si>
  <si>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</si>
  <si>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</si>
  <si>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</si>
  <si>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</si>
  <si>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</si>
  <si>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</si>
  <si>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</si>
  <si>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</si>
  <si>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</si>
  <si>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</si>
  <si>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</si>
  <si>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</si>
  <si>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</si>
  <si>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</si>
  <si>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</si>
  <si>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</si>
  <si>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</si>
  <si>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</si>
  <si>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</si>
  <si>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</si>
  <si>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</si>
  <si>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</si>
  <si>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</si>
  <si>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</si>
  <si>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</si>
  <si>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</si>
  <si>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</si>
  <si>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</si>
  <si>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</si>
  <si>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</si>
  <si>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</si>
  <si>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</si>
  <si>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</si>
  <si>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</si>
  <si>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</si>
  <si>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</si>
  <si>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</si>
  <si>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</si>
  <si>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</si>
  <si>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</si>
  <si>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</si>
  <si>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</si>
  <si>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</si>
  <si>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</si>
  <si>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</si>
  <si>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</si>
  <si>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</si>
  <si>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</si>
  <si>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</si>
  <si>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</si>
  <si>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</si>
  <si>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</si>
  <si>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</si>
  <si>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</si>
  <si>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</si>
  <si>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</si>
  <si>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</si>
  <si>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</si>
  <si>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</si>
  <si>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</si>
  <si>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</si>
  <si>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</si>
  <si>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</si>
  <si>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</si>
  <si>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</si>
  <si>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</si>
  <si>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</si>
  <si>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</si>
  <si>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</si>
  <si>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</si>
  <si>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</si>
  <si>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</si>
  <si>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</si>
  <si>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</si>
  <si>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</si>
  <si>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</si>
  <si>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</si>
  <si>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</si>
  <si>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</si>
  <si>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</si>
  <si>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</si>
  <si>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</si>
  <si>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</si>
  <si>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</si>
  <si>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</si>
  <si>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</si>
  <si>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</si>
  <si>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</si>
  <si>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</si>
  <si>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</si>
  <si>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</si>
  <si>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</si>
  <si>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</si>
  <si>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</si>
  <si>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</si>
  <si>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</si>
  <si>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</si>
  <si>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</si>
  <si>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</si>
  <si>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</si>
  <si>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</si>
  <si>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</si>
  <si>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</si>
  <si>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</si>
  <si>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</si>
  <si>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</si>
  <si>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</si>
  <si>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</si>
  <si>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</si>
  <si>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</si>
  <si>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</si>
  <si>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</si>
  <si>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</si>
  <si>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</si>
  <si>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</si>
  <si>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</si>
  <si>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</si>
  <si>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</si>
  <si>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</si>
  <si>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</si>
  <si>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</si>
  <si>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</si>
  <si>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</si>
  <si>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</si>
  <si>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</si>
  <si>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</si>
  <si>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</si>
  <si>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</si>
  <si>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</si>
  <si>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</si>
  <si>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</si>
  <si>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</si>
  <si>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</si>
  <si>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</si>
  <si>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</si>
  <si>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</si>
  <si>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</si>
  <si>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</si>
  <si>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</si>
  <si>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</si>
  <si>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</si>
  <si>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</si>
  <si>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</si>
  <si>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</si>
  <si>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</si>
  <si>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</si>
  <si>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</si>
  <si>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</si>
  <si>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</si>
  <si>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</si>
  <si>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</si>
  <si>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</si>
  <si>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</si>
  <si>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</si>
  <si>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</si>
  <si>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</si>
  <si>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</si>
  <si>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</si>
  <si>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</si>
  <si>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</si>
  <si>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</si>
  <si>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</si>
  <si>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</si>
  <si>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</si>
  <si>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</si>
  <si>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</si>
  <si>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</si>
  <si>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</si>
  <si>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</si>
  <si>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</si>
  <si>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</si>
  <si>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</si>
  <si>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</si>
  <si>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</si>
  <si>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</si>
  <si>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</si>
  <si>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</si>
  <si>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</si>
  <si>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</si>
  <si>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</si>
  <si>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</si>
  <si>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</si>
  <si>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</si>
  <si>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</si>
  <si>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</si>
  <si>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</si>
  <si>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</si>
  <si>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</si>
  <si>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</si>
  <si>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</si>
  <si>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</si>
  <si>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</si>
  <si>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</si>
  <si>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</si>
  <si>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</si>
  <si>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</si>
  <si>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</si>
  <si>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</si>
  <si>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</si>
  <si>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</si>
  <si>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</si>
  <si>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</si>
  <si>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</si>
  <si>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</si>
  <si>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</si>
  <si>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</si>
  <si>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</si>
  <si>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</si>
  <si>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</si>
  <si>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</si>
  <si>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</si>
  <si>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</si>
  <si>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</si>
  <si>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</si>
  <si>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</si>
  <si>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</si>
  <si>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</si>
  <si>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</si>
  <si>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</si>
  <si>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</si>
  <si>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</si>
  <si>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</si>
  <si>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</si>
  <si>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</si>
  <si>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</si>
  <si>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</si>
  <si>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</si>
  <si>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</si>
  <si>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</si>
  <si>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</si>
  <si>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</si>
  <si>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</si>
  <si>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</si>
  <si>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</si>
  <si>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</si>
  <si>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</si>
  <si>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</si>
  <si>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</si>
  <si>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</si>
  <si>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</si>
  <si>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</si>
  <si>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</si>
  <si>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</si>
  <si>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</si>
  <si>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</si>
  <si>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</si>
  <si>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</si>
  <si>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</si>
  <si>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</si>
  <si>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</si>
  <si>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</si>
  <si>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</si>
  <si>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</si>
  <si>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</si>
  <si>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</si>
  <si>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</si>
  <si>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</si>
  <si>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</si>
  <si>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</si>
  <si>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</si>
  <si>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</si>
  <si>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</si>
  <si>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</si>
  <si>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</si>
  <si>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</si>
  <si>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</si>
  <si>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</si>
  <si>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</si>
  <si>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</si>
  <si>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</si>
  <si>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</si>
  <si>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</si>
  <si>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</si>
  <si>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</si>
  <si>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</si>
  <si>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</si>
  <si>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</si>
  <si>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</si>
  <si>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</si>
  <si>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</si>
  <si>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</si>
  <si>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</si>
  <si>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</si>
  <si>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</si>
  <si>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</si>
  <si>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</si>
  <si>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</si>
  <si>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</si>
  <si>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</si>
  <si>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</si>
  <si>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</si>
  <si>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</si>
  <si>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</si>
  <si>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</si>
  <si>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</si>
  <si>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</si>
  <si>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</si>
  <si>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</si>
  <si>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</si>
  <si>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</si>
  <si>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</si>
  <si>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</si>
  <si>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</si>
  <si>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</si>
  <si>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</si>
  <si>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</si>
  <si>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</si>
  <si>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</si>
  <si>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</si>
  <si>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</si>
  <si>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</si>
  <si>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</si>
  <si>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</si>
  <si>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</si>
  <si>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</si>
  <si>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</si>
  <si>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</si>
  <si>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</si>
  <si>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</si>
  <si>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</si>
  <si>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</si>
  <si>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</si>
  <si>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</si>
  <si>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</si>
  <si>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</si>
  <si>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</si>
  <si>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</si>
  <si>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</si>
  <si>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</si>
  <si>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</si>
  <si>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</si>
  <si>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</si>
  <si>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</si>
  <si>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</si>
  <si>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</si>
  <si>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</si>
  <si>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</si>
  <si>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</si>
  <si>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</si>
  <si>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</si>
  <si>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</si>
  <si>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</si>
  <si>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</si>
  <si>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</si>
  <si>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</si>
  <si>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</si>
  <si>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</si>
  <si>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</si>
  <si>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</si>
  <si>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</si>
  <si>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</si>
  <si>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</si>
  <si>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</si>
  <si>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</si>
  <si>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</si>
  <si>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</si>
  <si>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</si>
  <si>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</si>
  <si>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</si>
  <si>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</si>
  <si>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</si>
  <si>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</si>
  <si>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</si>
  <si>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</si>
  <si>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</si>
  <si>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</si>
  <si>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</si>
  <si>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</si>
  <si>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</si>
  <si>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</si>
  <si>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</si>
  <si>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</si>
  <si>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</si>
  <si>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</si>
  <si>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</si>
  <si>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</si>
  <si>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</si>
  <si>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</si>
  <si>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</si>
  <si>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</si>
  <si>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</si>
  <si>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</si>
  <si>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</si>
  <si>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</si>
  <si>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</si>
  <si>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</si>
  <si>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</si>
  <si>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</si>
  <si>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</si>
  <si>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</si>
  <si>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</si>
  <si>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</si>
  <si>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</si>
  <si>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</si>
  <si>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</si>
  <si>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</si>
  <si>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</si>
  <si>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</si>
  <si>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</si>
  <si>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</si>
  <si>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</si>
  <si>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</si>
  <si>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</si>
  <si>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</si>
  <si>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</si>
  <si>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</si>
  <si>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</si>
  <si>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</si>
  <si>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</si>
  <si>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</si>
  <si>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</si>
  <si>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</si>
  <si>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</si>
  <si>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</si>
  <si>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</si>
  <si>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</si>
  <si>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</si>
  <si>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</si>
  <si>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</si>
  <si>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</si>
  <si>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</si>
  <si>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</si>
  <si>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</si>
  <si>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</si>
  <si>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</si>
  <si>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</si>
  <si>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</si>
  <si>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</si>
  <si>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</si>
  <si>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</si>
  <si>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</si>
  <si>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</si>
  <si>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</si>
  <si>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</si>
  <si>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</si>
  <si>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</si>
  <si>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</si>
  <si>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</si>
  <si>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</si>
  <si>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</si>
  <si>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</si>
  <si>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</si>
  <si>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</si>
  <si>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</si>
  <si>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</si>
  <si>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</si>
  <si>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</si>
  <si>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</si>
  <si>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</si>
  <si>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</si>
  <si>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</si>
  <si>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</si>
  <si>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</si>
  <si>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</si>
  <si>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</si>
  <si>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</si>
  <si>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</si>
  <si>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</si>
  <si>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</si>
  <si>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</si>
  <si>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</si>
  <si>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</si>
  <si>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</si>
  <si>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</si>
  <si>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</si>
  <si>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</si>
  <si>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</si>
  <si>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</si>
  <si>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</si>
  <si>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</si>
  <si>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</si>
  <si>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</si>
  <si>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</si>
  <si>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</si>
  <si>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</si>
  <si>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</si>
  <si>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</si>
  <si>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</si>
  <si>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</si>
  <si>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</si>
  <si>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</si>
  <si>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</si>
  <si>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</si>
  <si>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</si>
  <si>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</si>
  <si>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</si>
  <si>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</si>
  <si>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</si>
  <si>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</si>
  <si>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</si>
  <si>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</si>
  <si>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</si>
  <si>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</si>
  <si>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</si>
  <si>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</si>
  <si>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</si>
  <si>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</si>
  <si>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</si>
  <si>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</si>
  <si>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</si>
  <si>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</si>
  <si>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</si>
  <si>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</si>
  <si>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</si>
  <si>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</si>
  <si>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</si>
  <si>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</si>
  <si>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</si>
  <si>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</si>
  <si>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</si>
  <si>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</si>
  <si>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</si>
  <si>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</si>
  <si>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</si>
  <si>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</si>
  <si>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</si>
  <si>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</si>
  <si>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</si>
  <si>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</si>
  <si>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</si>
  <si>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</si>
  <si>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</si>
  <si>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</si>
  <si>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</si>
  <si>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</si>
  <si>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</si>
  <si>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</si>
  <si>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</si>
  <si>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</si>
  <si>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</si>
  <si>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</si>
  <si>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</si>
  <si>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</si>
  <si>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</si>
  <si>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</si>
  <si>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</si>
  <si>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</si>
  <si>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</si>
  <si>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</si>
  <si>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</si>
  <si>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</si>
  <si>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</si>
  <si>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</si>
  <si>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</si>
  <si>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</si>
  <si>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</si>
  <si>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</si>
  <si>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</si>
  <si>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</si>
  <si>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</si>
  <si>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</si>
  <si>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</si>
  <si>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</si>
  <si>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</si>
  <si>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</si>
  <si>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</si>
  <si>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</si>
  <si>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</si>
  <si>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</si>
  <si>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</si>
  <si>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</si>
  <si>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</si>
  <si>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</si>
  <si>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</si>
  <si>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</si>
  <si>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</si>
  <si>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</si>
  <si>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</si>
  <si>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</si>
  <si>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</si>
  <si>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</si>
  <si>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</si>
  <si>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</si>
  <si>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</si>
  <si>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</si>
  <si>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</si>
  <si>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</si>
  <si>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</si>
  <si>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</si>
  <si>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</si>
  <si>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</si>
  <si>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</si>
  <si>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</si>
  <si>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</si>
  <si>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</si>
  <si>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</si>
  <si>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</si>
  <si>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</si>
  <si>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</si>
  <si>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</si>
  <si>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</si>
  <si>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</si>
  <si>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</si>
  <si>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</si>
  <si>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</si>
  <si>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</si>
  <si>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</si>
  <si>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</si>
  <si>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</si>
  <si>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</si>
  <si>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</si>
  <si>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</si>
  <si>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</si>
  <si>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</si>
  <si>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</si>
  <si>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</si>
  <si>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</si>
  <si>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</si>
  <si>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</si>
  <si>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</si>
  <si>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</si>
  <si>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</si>
  <si>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</si>
  <si>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</si>
  <si>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</si>
  <si>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</si>
  <si>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</si>
  <si>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</si>
  <si>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</si>
  <si>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</si>
  <si>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</si>
  <si>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</si>
  <si>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</si>
  <si>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</si>
  <si>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</si>
  <si>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</si>
  <si>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</si>
  <si>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</si>
  <si>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</si>
  <si>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</si>
  <si>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</si>
  <si>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</si>
  <si>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</si>
  <si>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</si>
  <si>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</si>
  <si>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</si>
  <si>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</si>
  <si>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</si>
  <si>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</si>
  <si>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</si>
  <si>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</si>
  <si>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</si>
  <si>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</si>
  <si>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</si>
  <si>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</si>
  <si>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</si>
  <si>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</si>
  <si>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</si>
  <si>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</si>
  <si>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</si>
  <si>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</si>
  <si>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</si>
  <si>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</si>
  <si>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</si>
  <si>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</si>
  <si>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</si>
  <si>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</si>
  <si>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</si>
  <si>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</si>
  <si>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</si>
  <si>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</si>
  <si>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</si>
  <si>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</si>
  <si>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</si>
  <si>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</si>
  <si>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</si>
  <si>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</si>
  <si>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</si>
  <si>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</si>
  <si>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</si>
  <si>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</si>
  <si>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</si>
  <si>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</si>
  <si>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</si>
  <si>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</si>
  <si>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</si>
  <si>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</si>
  <si>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</si>
  <si>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</si>
  <si>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</si>
  <si>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</si>
  <si>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</si>
  <si>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</si>
  <si>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</si>
  <si>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</si>
  <si>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</si>
  <si>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</si>
  <si>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</si>
  <si>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</si>
  <si>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</si>
  <si>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</si>
  <si>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</si>
  <si>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</si>
  <si>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</si>
  <si>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</si>
  <si>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</si>
  <si>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</si>
  <si>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</si>
  <si>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</si>
  <si>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</si>
  <si>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</si>
  <si>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</si>
  <si>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</si>
  <si>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</si>
  <si>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</si>
  <si>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</si>
  <si>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</si>
  <si>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</si>
  <si>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</si>
  <si>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</si>
  <si>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</si>
  <si>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</si>
  <si>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</si>
  <si>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</si>
  <si>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</si>
  <si>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</si>
  <si>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</si>
  <si>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</si>
  <si>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</si>
  <si>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</si>
  <si>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</si>
  <si>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</si>
  <si>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</si>
  <si>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</si>
  <si>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</si>
  <si>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</si>
  <si>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</si>
  <si>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</si>
  <si>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</si>
  <si>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</si>
  <si>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</si>
  <si>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</si>
  <si>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</si>
  <si>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</si>
  <si>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</si>
  <si>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</si>
  <si>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</si>
  <si>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</si>
  <si>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</si>
  <si>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</si>
  <si>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</si>
  <si>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</si>
  <si>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</si>
  <si>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</si>
  <si>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</si>
  <si>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</si>
  <si>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</si>
  <si>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</si>
  <si>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</si>
  <si>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</si>
  <si>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</si>
  <si>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</si>
  <si>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</si>
  <si>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</si>
  <si>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</si>
  <si>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</si>
  <si>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</si>
  <si>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</si>
  <si>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</si>
  <si>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</si>
  <si>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</si>
  <si>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</si>
  <si>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</si>
  <si>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</si>
  <si>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</si>
  <si>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</si>
  <si>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</si>
  <si>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</si>
  <si>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</si>
  <si>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</si>
  <si>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</si>
  <si>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</si>
  <si>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</si>
  <si>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</si>
  <si>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</si>
  <si>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</si>
  <si>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</si>
  <si>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</si>
  <si>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</si>
  <si>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</si>
  <si>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</si>
  <si>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</si>
  <si>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</si>
  <si>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</si>
  <si>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</si>
  <si>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</si>
  <si>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</si>
  <si>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</si>
  <si>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</si>
  <si>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</si>
  <si>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</si>
  <si>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</si>
  <si>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</si>
  <si>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</si>
  <si>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</si>
  <si>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</si>
  <si>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</si>
  <si>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</si>
  <si>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</si>
  <si>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</si>
  <si>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</si>
  <si>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</si>
  <si>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</si>
  <si>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</si>
  <si>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</si>
  <si>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</si>
  <si>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</si>
  <si>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</si>
  <si>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</si>
  <si>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</si>
  <si>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</si>
  <si>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</si>
  <si>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</si>
  <si>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</si>
  <si>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</si>
  <si>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</si>
  <si>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</si>
  <si>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</si>
  <si>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</si>
  <si>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</si>
  <si>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</si>
  <si>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</si>
  <si>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</si>
  <si>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</si>
  <si>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</si>
  <si>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</si>
  <si>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</si>
  <si>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</si>
  <si>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</si>
  <si>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</si>
  <si>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</si>
  <si>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</si>
  <si>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</si>
  <si>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</si>
  <si>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</si>
  <si>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</si>
  <si>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</si>
  <si>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</si>
  <si>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</si>
  <si>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</si>
  <si>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</si>
  <si>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</si>
  <si>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</si>
  <si>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</si>
  <si>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</si>
  <si>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</si>
  <si>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</si>
  <si>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</si>
  <si>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</si>
  <si>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</si>
  <si>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</si>
  <si>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</si>
  <si>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</si>
  <si>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</si>
  <si>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</si>
  <si>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</si>
  <si>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</si>
  <si>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</si>
  <si>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</si>
  <si>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</si>
  <si>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</si>
  <si>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</si>
  <si>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</si>
  <si>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</si>
  <si>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</si>
  <si>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</si>
  <si>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</si>
  <si>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</si>
  <si>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</si>
  <si>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</si>
  <si>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</si>
  <si>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</si>
  <si>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</si>
  <si>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</si>
  <si>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</si>
  <si>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</si>
  <si>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</si>
  <si>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</si>
  <si>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</si>
  <si>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</si>
  <si>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</si>
  <si>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</si>
  <si>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</si>
  <si>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</si>
  <si>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</si>
  <si>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</si>
  <si>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</si>
  <si>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</si>
  <si>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</si>
  <si>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</si>
  <si>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</si>
  <si>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</si>
  <si>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</si>
  <si>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</si>
  <si>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</si>
  <si>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</si>
  <si>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</si>
  <si>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</si>
  <si>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</si>
  <si>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</si>
  <si>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</si>
  <si>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</si>
  <si>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</si>
  <si>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</si>
  <si>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</si>
  <si>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</si>
  <si>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</si>
  <si>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</si>
  <si>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</si>
  <si>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</si>
  <si>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</si>
  <si>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</si>
  <si>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</si>
  <si>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</si>
  <si>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</si>
  <si>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</si>
  <si>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</si>
  <si>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</si>
  <si>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</si>
  <si>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</si>
  <si>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</si>
  <si>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</si>
  <si>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</si>
  <si>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</si>
  <si>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</si>
  <si>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</si>
  <si>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</si>
  <si>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</si>
  <si>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</si>
  <si>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</si>
  <si>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</si>
  <si>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</si>
  <si>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</si>
  <si>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</si>
  <si>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</si>
  <si>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</si>
  <si>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</si>
  <si>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</si>
  <si>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</si>
  <si>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</si>
  <si>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</si>
  <si>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</si>
  <si>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</si>
  <si>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</si>
  <si>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</si>
  <si>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</si>
  <si>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</si>
  <si>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</si>
  <si>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</si>
  <si>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</si>
  <si>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</si>
  <si>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</si>
  <si>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</si>
  <si>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</si>
  <si>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</si>
  <si>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</si>
  <si>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</si>
  <si>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</si>
  <si>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</si>
  <si>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</si>
  <si>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</si>
  <si>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</si>
  <si>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</si>
  <si>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</si>
  <si>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</si>
  <si>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</si>
  <si>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</si>
  <si>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</si>
  <si>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</si>
  <si>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</si>
  <si>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</si>
  <si>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</si>
  <si>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</si>
  <si>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</si>
  <si>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</si>
  <si>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</si>
  <si>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</si>
  <si>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</si>
  <si>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</si>
  <si>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</si>
  <si>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</si>
  <si>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</si>
  <si>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</si>
  <si>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</si>
  <si>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</si>
  <si>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</si>
  <si>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</si>
  <si>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</si>
  <si>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</si>
  <si>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</si>
  <si>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</si>
  <si>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</si>
  <si>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</si>
  <si>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</si>
  <si>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</si>
  <si>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</si>
  <si>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</si>
  <si>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</si>
  <si>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</si>
  <si>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</si>
  <si>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</si>
  <si>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</si>
  <si>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</si>
  <si>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</si>
  <si>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</si>
  <si>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</si>
  <si>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</si>
  <si>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</si>
  <si>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</si>
  <si>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</si>
  <si>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</si>
  <si>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</si>
  <si>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</si>
  <si>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</si>
  <si>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</si>
  <si>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</si>
  <si>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</si>
  <si>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</si>
  <si>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</si>
  <si>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</si>
  <si>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</si>
  <si>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</si>
  <si>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</si>
  <si>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</si>
  <si>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</si>
  <si>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</si>
  <si>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</si>
  <si>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</si>
  <si>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</si>
  <si>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</si>
  <si>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</si>
  <si>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</si>
  <si>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</si>
  <si>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</si>
  <si>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</si>
  <si>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</si>
  <si>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</si>
  <si>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</si>
  <si>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</si>
  <si>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</si>
  <si>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</si>
  <si>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</si>
  <si>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</si>
  <si>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</si>
  <si>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</si>
  <si>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</si>
  <si>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</si>
  <si>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</si>
  <si>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</si>
  <si>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</si>
  <si>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</si>
  <si>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</si>
  <si>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</si>
  <si>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</si>
  <si>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</si>
  <si>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</si>
  <si>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</si>
  <si>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</si>
  <si>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</si>
  <si>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</si>
  <si>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</si>
  <si>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</si>
  <si>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</si>
  <si>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</si>
  <si>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</si>
  <si>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</si>
  <si>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</si>
  <si>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</si>
  <si>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</si>
  <si>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</si>
  <si>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</si>
  <si>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</si>
  <si>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</si>
  <si>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</si>
  <si>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</si>
  <si>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</si>
  <si>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</si>
  <si>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</si>
  <si>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</si>
  <si>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</si>
  <si>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</si>
  <si>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</si>
  <si>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</si>
  <si>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</si>
  <si>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</si>
  <si>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</si>
  <si>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</si>
  <si>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</si>
  <si>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</si>
  <si>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</si>
  <si>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</si>
  <si>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</si>
  <si>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</si>
  <si>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</si>
  <si>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</si>
  <si>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</si>
  <si>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</si>
  <si>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</si>
  <si>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</si>
  <si>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</si>
  <si>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</si>
  <si>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</si>
  <si>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</si>
  <si>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</si>
  <si>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</si>
  <si>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</si>
  <si>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</si>
  <si>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</si>
  <si>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</si>
  <si>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</si>
  <si>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</si>
  <si>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</si>
  <si>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</si>
  <si>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</si>
  <si>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</si>
  <si>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</si>
  <si>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</si>
  <si>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</si>
  <si>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</si>
  <si>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</si>
  <si>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</si>
  <si>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</si>
  <si>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</si>
  <si>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</si>
  <si>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</si>
  <si>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</si>
  <si>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</si>
  <si>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</si>
  <si>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</si>
  <si>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</si>
  <si>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</si>
  <si>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</si>
  <si>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</si>
  <si>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</si>
  <si>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</si>
  <si>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</si>
  <si>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</si>
  <si>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</si>
  <si>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</si>
  <si>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</si>
  <si>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</si>
  <si>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</si>
  <si>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</si>
  <si>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</si>
  <si>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</si>
  <si>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</si>
  <si>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</si>
  <si>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</si>
  <si>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</si>
  <si>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</si>
  <si>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</si>
  <si>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</si>
  <si>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</si>
  <si>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</si>
  <si>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</si>
  <si>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</si>
  <si>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</si>
  <si>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</si>
  <si>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</si>
  <si>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</si>
  <si>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</si>
  <si>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</si>
  <si>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</si>
  <si>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</si>
  <si>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</si>
  <si>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</si>
  <si>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</si>
  <si>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</si>
  <si>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</si>
  <si>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</si>
  <si>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</si>
  <si>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</si>
  <si>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</si>
  <si>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</si>
  <si>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</si>
  <si>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</si>
  <si>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</si>
  <si>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</si>
  <si>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</si>
  <si>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</si>
  <si>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</si>
  <si>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</si>
  <si>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</si>
  <si>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</si>
  <si>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</si>
  <si>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</si>
  <si>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</si>
  <si>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</si>
  <si>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</si>
  <si>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</si>
  <si>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</si>
  <si>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</si>
  <si>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</si>
  <si>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</si>
  <si>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</si>
  <si>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</si>
  <si>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</si>
  <si>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</si>
  <si>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</si>
  <si>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</si>
  <si>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</si>
  <si>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</si>
  <si>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</si>
  <si>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</si>
  <si>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</si>
  <si>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</si>
  <si>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</si>
  <si>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</si>
  <si>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</si>
  <si>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</si>
  <si>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</si>
  <si>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</si>
  <si>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</si>
  <si>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</si>
  <si>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</si>
  <si>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</si>
  <si>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</si>
  <si>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</si>
  <si>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</si>
  <si>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</si>
  <si>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</si>
  <si>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</si>
  <si>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</si>
  <si>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</si>
  <si>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</si>
  <si>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</si>
  <si>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</si>
  <si>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</si>
  <si>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</si>
  <si>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</si>
  <si>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</si>
  <si>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</si>
  <si>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</si>
  <si>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</si>
  <si>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</si>
  <si>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</si>
  <si>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</si>
  <si>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</si>
  <si>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</si>
  <si>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</si>
  <si>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</si>
  <si>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</si>
  <si>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</si>
  <si>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</si>
  <si>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</si>
  <si>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</si>
  <si>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</si>
  <si>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</si>
  <si>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</si>
  <si>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</si>
  <si>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</si>
  <si>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</si>
  <si>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</si>
  <si>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</si>
  <si>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</si>
  <si>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</si>
  <si>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</si>
  <si>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</si>
  <si>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</si>
  <si>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</si>
  <si>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</si>
  <si>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</si>
  <si>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</si>
  <si>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</si>
  <si>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</si>
  <si>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</si>
  <si>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</si>
  <si>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</si>
  <si>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</si>
  <si>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</si>
  <si>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</si>
  <si>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</si>
  <si>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</si>
  <si>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</si>
  <si>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</si>
  <si>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</si>
  <si>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</si>
  <si>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</si>
  <si>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</si>
  <si>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</si>
  <si>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</si>
  <si>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</si>
  <si>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</si>
  <si>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</si>
  <si>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</si>
  <si>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</si>
  <si>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</si>
  <si>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</si>
  <si>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</si>
  <si>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</si>
  <si>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</si>
  <si>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</si>
  <si>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</si>
  <si>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</si>
  <si>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</si>
  <si>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</si>
  <si>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</si>
  <si>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</si>
  <si>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</si>
  <si>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</si>
  <si>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</si>
  <si>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</si>
  <si>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</si>
  <si>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</si>
  <si>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</si>
  <si>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</si>
  <si>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</si>
  <si>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</si>
  <si>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</si>
  <si>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</si>
  <si>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</si>
  <si>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</si>
  <si>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</si>
  <si>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</si>
  <si>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</si>
  <si>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</si>
  <si>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</si>
  <si>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</si>
  <si>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</si>
  <si>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</si>
  <si>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</si>
  <si>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</si>
  <si>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</si>
  <si>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</si>
  <si>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</si>
  <si>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</si>
  <si>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</si>
  <si>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</si>
  <si>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</si>
  <si>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</si>
  <si>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</si>
  <si>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</si>
  <si>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</si>
  <si>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</si>
  <si>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</si>
  <si>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</si>
  <si>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</si>
  <si>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</si>
  <si>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</si>
  <si>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</si>
  <si>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</si>
  <si>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</si>
  <si>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</si>
  <si>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</si>
  <si>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</si>
  <si>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</si>
  <si>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</si>
  <si>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</si>
  <si>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</si>
  <si>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</si>
  <si>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</si>
  <si>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</si>
  <si>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</si>
  <si>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</si>
  <si>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</si>
  <si>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</si>
  <si>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</si>
  <si>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</si>
  <si>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</si>
  <si>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</si>
  <si>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</si>
  <si>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</si>
  <si>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</si>
  <si>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</si>
  <si>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</si>
  <si>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</si>
  <si>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</si>
  <si>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</si>
  <si>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</si>
  <si>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</si>
  <si>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</si>
  <si>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</si>
  <si>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</si>
  <si>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</si>
  <si>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</si>
  <si>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</si>
  <si>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</si>
  <si>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</si>
  <si>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</si>
  <si>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</si>
  <si>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</si>
  <si>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</si>
  <si>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</si>
  <si>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</si>
  <si>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</si>
  <si>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</si>
  <si>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</si>
  <si>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</si>
  <si>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</si>
  <si>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</si>
  <si>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</si>
  <si>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</si>
  <si>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</si>
  <si>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</si>
  <si>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</si>
  <si>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</si>
  <si>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</si>
  <si>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</si>
  <si>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</si>
  <si>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</si>
  <si>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</si>
  <si>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</si>
  <si>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</si>
  <si>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</si>
  <si>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</si>
  <si>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</si>
  <si>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</si>
  <si>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</si>
  <si>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</si>
  <si>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</si>
  <si>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</si>
  <si>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</si>
  <si>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</si>
  <si>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</si>
  <si>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</si>
  <si>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</si>
  <si>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</si>
  <si>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</si>
  <si>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</si>
  <si>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</si>
  <si>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</si>
  <si>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</si>
  <si>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</si>
  <si>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</si>
  <si>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</si>
  <si>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</si>
  <si>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</si>
  <si>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</si>
  <si>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</si>
  <si>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</si>
  <si>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</si>
  <si>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</si>
  <si>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</si>
  <si>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</si>
  <si>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</si>
  <si>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</si>
  <si>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</si>
  <si>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</si>
  <si>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</si>
  <si>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</si>
  <si>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</si>
  <si>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</si>
  <si>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</si>
  <si>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</si>
  <si>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</si>
  <si>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</si>
  <si>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</si>
  <si>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</si>
  <si>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</si>
  <si>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</si>
  <si>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</si>
  <si>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</si>
  <si>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</si>
  <si>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</si>
  <si>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</si>
  <si>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</si>
  <si>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</si>
  <si>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</si>
  <si>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</si>
  <si>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</si>
  <si>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</si>
  <si>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</si>
  <si>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</si>
  <si>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</si>
  <si>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</si>
  <si>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</si>
  <si>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</si>
  <si>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</si>
  <si>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</si>
  <si>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</si>
  <si>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</si>
  <si>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</si>
  <si>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</si>
  <si>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</si>
  <si>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</si>
  <si>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</si>
  <si>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</si>
  <si>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</si>
  <si>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</si>
  <si>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</si>
  <si>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</si>
  <si>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</si>
  <si>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</si>
  <si>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</si>
  <si>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</si>
  <si>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</si>
  <si>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</si>
  <si>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</si>
  <si>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</si>
  <si>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</si>
  <si>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</si>
  <si>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</si>
  <si>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</si>
  <si>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</si>
  <si>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</si>
  <si>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</si>
  <si>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</si>
  <si>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</si>
  <si>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</si>
  <si>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</si>
  <si>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</si>
  <si>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</si>
  <si>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</si>
  <si>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</si>
  <si>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</si>
  <si>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</si>
  <si>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</si>
  <si>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</si>
  <si>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</si>
  <si>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</si>
  <si>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</si>
  <si>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</si>
  <si>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</si>
  <si>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</si>
  <si>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</si>
  <si>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</si>
  <si>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</si>
  <si>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</si>
  <si>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</si>
  <si>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</si>
  <si>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</si>
  <si>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</si>
  <si>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</si>
  <si>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</si>
  <si>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</si>
  <si>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</si>
  <si>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</si>
  <si>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</si>
  <si>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</si>
  <si>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</si>
  <si>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</si>
  <si>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</si>
  <si>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</si>
  <si>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</si>
  <si>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</si>
  <si>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</si>
  <si>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</si>
  <si>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</si>
  <si>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</si>
  <si>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</si>
  <si>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</si>
  <si>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</si>
  <si>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</si>
  <si>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</si>
  <si>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</si>
  <si>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</si>
  <si>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</si>
  <si>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</si>
  <si>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</si>
  <si>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</si>
  <si>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</si>
  <si>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</si>
  <si>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</si>
  <si>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</si>
  <si>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</si>
  <si>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</si>
  <si>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</si>
  <si>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</si>
  <si>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</si>
  <si>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</si>
  <si>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</si>
  <si>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</si>
  <si>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</si>
  <si>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</si>
  <si>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</si>
  <si>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</si>
  <si>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</si>
  <si>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</si>
  <si>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</si>
  <si>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</si>
  <si>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</si>
  <si>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</si>
  <si>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</si>
  <si>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</si>
  <si>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</si>
  <si>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</si>
  <si>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</si>
  <si>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</si>
  <si>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</si>
  <si>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</si>
  <si>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</si>
  <si>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</si>
  <si>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</si>
  <si>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</si>
  <si>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</si>
  <si>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</si>
  <si>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</si>
  <si>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</si>
  <si>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</si>
  <si>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</si>
  <si>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</si>
  <si>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</si>
  <si>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</si>
  <si>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</si>
  <si>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</si>
  <si>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</si>
  <si>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</si>
  <si>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</si>
  <si>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</si>
  <si>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</si>
  <si>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</si>
  <si>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</si>
  <si>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</si>
  <si>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</si>
  <si>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</si>
  <si>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</si>
  <si>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</si>
  <si>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</si>
  <si>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</si>
  <si>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</si>
  <si>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</si>
  <si>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</si>
  <si>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</si>
  <si>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</si>
  <si>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</si>
  <si>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</si>
  <si>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</si>
  <si>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</si>
  <si>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</si>
  <si>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</si>
  <si>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</si>
  <si>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</si>
  <si>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</si>
  <si>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</si>
  <si>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</si>
  <si>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</si>
  <si>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</si>
  <si>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</si>
  <si>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</si>
  <si>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</si>
  <si>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</si>
  <si>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</si>
  <si>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</si>
  <si>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</si>
  <si>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</si>
  <si>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</si>
  <si>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</si>
  <si>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</si>
  <si>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</si>
  <si>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</si>
  <si>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</si>
  <si>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</si>
  <si>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</si>
  <si>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</si>
  <si>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</si>
  <si>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</si>
  <si>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</si>
  <si>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</si>
  <si>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</si>
  <si>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</si>
  <si>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</si>
  <si>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</si>
  <si>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</si>
  <si>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</si>
  <si>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</si>
  <si>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</si>
  <si>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</si>
  <si>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</si>
  <si>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</si>
  <si>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</si>
  <si>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</si>
  <si>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</si>
  <si>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</si>
  <si>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</si>
  <si>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</si>
  <si>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</si>
  <si>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</si>
  <si>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</si>
  <si>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</si>
  <si>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</si>
  <si>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</si>
  <si>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</si>
  <si>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</si>
  <si>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</si>
  <si>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</si>
  <si>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</si>
  <si>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</si>
  <si>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</si>
  <si>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</si>
  <si>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</si>
  <si>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</si>
  <si>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</si>
  <si>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</si>
  <si>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</si>
  <si>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</si>
  <si>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</si>
  <si>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</si>
  <si>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</si>
  <si>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</si>
  <si>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</si>
  <si>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</si>
  <si>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</si>
  <si>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</si>
  <si>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</si>
  <si>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</si>
  <si>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</si>
  <si>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</si>
  <si>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</si>
  <si>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</si>
  <si>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</si>
  <si>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</si>
  <si>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</si>
  <si>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</si>
  <si>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</si>
  <si>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</si>
  <si>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</si>
  <si>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</si>
  <si>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</si>
  <si>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</si>
  <si>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</si>
  <si>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</si>
  <si>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</si>
  <si>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</si>
  <si>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</si>
  <si>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</si>
  <si>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</si>
  <si>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</si>
  <si>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</si>
  <si>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</si>
  <si>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</si>
  <si>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</si>
  <si>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</si>
  <si>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</si>
  <si>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</si>
  <si>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</si>
  <si>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</si>
  <si>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</si>
  <si>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</si>
  <si>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</si>
  <si>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</si>
  <si>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</si>
  <si>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</si>
  <si>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</si>
  <si>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</si>
  <si>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</si>
  <si>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</si>
  <si>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</si>
  <si>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</si>
  <si>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</si>
  <si>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</si>
  <si>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</si>
  <si>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</si>
  <si>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</si>
  <si>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</si>
  <si>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</si>
  <si>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</si>
  <si>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</si>
  <si>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</si>
  <si>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</si>
  <si>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</si>
  <si>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</si>
  <si>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</si>
  <si>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</si>
  <si>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</si>
  <si>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</si>
  <si>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</si>
  <si>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</si>
  <si>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</si>
  <si>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</si>
  <si>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</si>
  <si>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</si>
  <si>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</si>
  <si>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</si>
  <si>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</si>
  <si>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</si>
  <si>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</si>
  <si>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</si>
  <si>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</si>
  <si>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</si>
  <si>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</si>
  <si>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</si>
  <si>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</si>
  <si>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</si>
  <si>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</si>
  <si>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</si>
  <si>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</si>
  <si>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</si>
  <si>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</si>
  <si>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</si>
  <si>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</si>
  <si>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</si>
  <si>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</si>
  <si>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</si>
  <si>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</si>
  <si>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</si>
  <si>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</si>
  <si>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</si>
  <si>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</si>
  <si>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</si>
  <si>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</si>
  <si>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</si>
  <si>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</si>
  <si>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</si>
  <si>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</si>
  <si>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</si>
  <si>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</si>
  <si>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</si>
  <si>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</si>
  <si>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</si>
  <si>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</si>
  <si>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</si>
  <si>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</si>
  <si>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</si>
  <si>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</si>
  <si>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</si>
  <si>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</si>
  <si>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</si>
  <si>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</si>
  <si>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</si>
  <si>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</si>
  <si>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</si>
  <si>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</si>
  <si>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</si>
  <si>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</si>
  <si>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</si>
  <si>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</si>
  <si>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</si>
  <si>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</si>
  <si>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</si>
  <si>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</si>
  <si>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</si>
  <si>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</si>
  <si>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</si>
  <si>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</si>
  <si>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</si>
  <si>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</si>
  <si>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</si>
  <si>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</si>
  <si>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</si>
  <si>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</si>
  <si>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</si>
  <si>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</si>
  <si>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</si>
  <si>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</si>
  <si>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</si>
  <si>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</si>
  <si>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</si>
  <si>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</si>
  <si>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</si>
  <si>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</si>
  <si>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</si>
  <si>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</si>
  <si>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</si>
  <si>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</si>
  <si>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</si>
  <si>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</si>
  <si>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</si>
  <si>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</si>
  <si>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</si>
  <si>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</si>
  <si>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</si>
  <si>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</si>
  <si>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</si>
  <si>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</si>
  <si>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</si>
  <si>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</si>
  <si>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</si>
  <si>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</si>
  <si>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</si>
  <si>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</si>
  <si>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</si>
  <si>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</si>
  <si>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</si>
  <si>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</si>
  <si>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</si>
  <si>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</si>
  <si>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</si>
  <si>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</si>
  <si>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</si>
  <si>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</si>
  <si>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</si>
  <si>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</si>
  <si>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</si>
  <si>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</si>
  <si>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</si>
  <si>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</si>
  <si>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</si>
  <si>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</si>
  <si>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</si>
  <si>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</si>
  <si>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</si>
  <si>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</si>
  <si>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</si>
  <si>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</si>
  <si>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</si>
  <si>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</si>
  <si>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</si>
  <si>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</si>
  <si>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</si>
  <si>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</si>
  <si>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</si>
  <si>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</si>
  <si>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</si>
  <si>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</si>
  <si>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</si>
  <si>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</si>
  <si>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</si>
  <si>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</si>
  <si>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</si>
  <si>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</si>
  <si>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</si>
  <si>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</si>
  <si>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</si>
  <si>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</si>
  <si>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</si>
  <si>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</si>
  <si>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</si>
  <si>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</si>
  <si>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</si>
  <si>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</si>
  <si>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</si>
  <si>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</si>
  <si>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</si>
  <si>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</si>
  <si>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</si>
  <si>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</si>
  <si>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</si>
  <si>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</si>
  <si>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</si>
  <si>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</si>
  <si>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</si>
  <si>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</si>
  <si>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</si>
  <si>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</si>
  <si>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</si>
  <si>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</si>
  <si>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</si>
  <si>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</si>
  <si>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</si>
  <si>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</si>
  <si>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</si>
  <si>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</si>
  <si>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</si>
  <si>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</si>
  <si>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</si>
  <si>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</si>
  <si>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</si>
  <si>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</si>
  <si>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</si>
  <si>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</si>
  <si>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</si>
  <si>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</si>
  <si>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</si>
  <si>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</si>
  <si>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</si>
  <si>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</si>
  <si>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</si>
  <si>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</si>
  <si>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</si>
  <si>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</si>
  <si>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</si>
  <si>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</si>
  <si>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</si>
  <si>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</si>
  <si>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</si>
  <si>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</si>
  <si>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</si>
  <si>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</si>
  <si>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</si>
  <si>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</si>
  <si>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</si>
  <si>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</si>
  <si>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</si>
  <si>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</si>
  <si>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</si>
  <si>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</si>
  <si>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</si>
  <si>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</si>
  <si>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</si>
  <si>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</si>
  <si>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</si>
  <si>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</si>
  <si>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</si>
  <si>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</si>
  <si>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</si>
  <si>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</si>
  <si>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</si>
  <si>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</si>
  <si>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</si>
  <si>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</si>
  <si>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</si>
  <si>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</si>
  <si>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</si>
  <si>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</si>
  <si>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</si>
  <si>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</si>
  <si>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</si>
  <si>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</si>
  <si>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</si>
  <si>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</si>
  <si>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</si>
  <si>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</si>
  <si>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</si>
  <si>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</si>
  <si>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</si>
  <si>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</si>
  <si>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</si>
  <si>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</si>
  <si>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</si>
  <si>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</si>
  <si>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</si>
  <si>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</si>
  <si>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</si>
  <si>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</si>
  <si>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</si>
  <si>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</si>
  <si>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</si>
  <si>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</si>
  <si>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</si>
  <si>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</si>
  <si>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</si>
  <si>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</si>
  <si>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</si>
  <si>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</si>
  <si>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</si>
  <si>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</si>
  <si>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</si>
  <si>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</si>
  <si>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</si>
  <si>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</si>
  <si>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</si>
  <si>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</si>
  <si>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</si>
  <si>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</si>
  <si>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</si>
  <si>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</si>
  <si>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</si>
  <si>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</si>
  <si>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</si>
  <si>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</si>
  <si>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</si>
  <si>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</si>
  <si>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</si>
  <si>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</si>
  <si>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</si>
  <si>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</si>
  <si>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</si>
  <si>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</si>
  <si>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</si>
  <si>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</si>
  <si>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</si>
  <si>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</si>
  <si>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</si>
  <si>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</si>
  <si>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</si>
  <si>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</si>
  <si>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</si>
  <si>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</si>
  <si>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</si>
  <si>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</si>
  <si>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</si>
  <si>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</si>
  <si>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</si>
  <si>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</si>
  <si>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</si>
  <si>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</si>
  <si>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</si>
  <si>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</si>
  <si>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</si>
  <si>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</si>
  <si>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</si>
  <si>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</si>
  <si>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</si>
  <si>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</si>
  <si>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</si>
  <si>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</si>
  <si>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</si>
  <si>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</si>
  <si>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</si>
  <si>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</si>
  <si>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</si>
  <si>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</si>
  <si>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</si>
  <si>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</si>
  <si>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</si>
  <si>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</si>
  <si>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</si>
  <si>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</si>
  <si>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</si>
  <si>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</si>
  <si>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</si>
  <si>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</si>
  <si>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</si>
  <si>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</si>
  <si>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</si>
  <si>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</si>
  <si>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</si>
  <si>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</si>
  <si>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</si>
  <si>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</si>
  <si>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</si>
  <si>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</si>
  <si>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</si>
  <si>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</si>
  <si>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</si>
  <si>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</si>
  <si>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</si>
  <si>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</si>
  <si>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</si>
  <si>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</si>
  <si>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</si>
  <si>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</si>
  <si>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</si>
  <si>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</si>
  <si>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</si>
  <si>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</si>
  <si>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</si>
  <si>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</si>
  <si>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</si>
  <si>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</si>
  <si>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</si>
  <si>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</si>
  <si>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</si>
  <si>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</si>
  <si>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</si>
  <si>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</si>
  <si>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</si>
  <si>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</si>
  <si>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</si>
  <si>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</si>
  <si>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</si>
  <si>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</si>
  <si>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</si>
  <si>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</si>
  <si>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</si>
  <si>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</si>
  <si>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</si>
  <si>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</si>
  <si>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</si>
  <si>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</si>
  <si>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</si>
  <si>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</si>
  <si>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</si>
  <si>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</si>
  <si>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</si>
  <si>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</si>
  <si>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</si>
  <si>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</si>
  <si>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</si>
  <si>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</si>
  <si>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</si>
  <si>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</si>
  <si>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</si>
  <si>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</si>
  <si>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</si>
  <si>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</si>
  <si>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</si>
  <si>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</si>
  <si>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</si>
  <si>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</si>
  <si>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</si>
  <si>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</si>
  <si>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</si>
  <si>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</si>
  <si>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</si>
  <si>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</si>
  <si>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</si>
  <si>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</si>
  <si>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</si>
  <si>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</si>
  <si>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</si>
  <si>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</si>
  <si>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</si>
  <si>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</si>
  <si>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</si>
  <si>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</si>
  <si>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</si>
  <si>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</si>
  <si>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</si>
  <si>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</si>
  <si>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</si>
  <si>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</si>
  <si>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</si>
  <si>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</si>
  <si>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</si>
  <si>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</si>
  <si>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</si>
  <si>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</si>
  <si>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</si>
  <si>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</si>
  <si>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</si>
  <si>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</si>
  <si>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</si>
  <si>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</si>
  <si>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</si>
  <si>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</si>
  <si>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</si>
  <si>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</si>
  <si>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</si>
  <si>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</si>
  <si>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</si>
  <si>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</si>
  <si>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</si>
  <si>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</si>
  <si>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</si>
  <si>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</si>
  <si>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</si>
  <si>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</si>
  <si>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</si>
  <si>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</si>
  <si>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</si>
  <si>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</si>
  <si>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</si>
  <si>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</si>
  <si>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</si>
  <si>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</si>
  <si>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</si>
  <si>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</si>
  <si>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</si>
  <si>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</si>
  <si>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</si>
  <si>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</si>
  <si>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</si>
  <si>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</si>
  <si>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</si>
  <si>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</si>
  <si>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</si>
  <si>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</si>
  <si>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</si>
  <si>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</si>
  <si>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</si>
  <si>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</si>
  <si>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</si>
  <si>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</si>
  <si>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</si>
  <si>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</si>
  <si>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</si>
  <si>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</si>
  <si>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</si>
  <si>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</si>
  <si>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</si>
  <si>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</si>
  <si>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</si>
  <si>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</si>
  <si>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</si>
  <si>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</si>
  <si>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</si>
  <si>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</si>
  <si>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</si>
  <si>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</si>
  <si>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</si>
  <si>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</si>
  <si>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</si>
  <si>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</si>
  <si>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</si>
  <si>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</si>
  <si>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</si>
  <si>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</si>
  <si>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</si>
  <si>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</si>
  <si>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</si>
  <si>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</si>
  <si>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</si>
  <si>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</si>
  <si>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</si>
  <si>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</si>
  <si>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</si>
  <si>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</si>
  <si>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</si>
  <si>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</si>
  <si>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</si>
  <si>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</si>
  <si>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</si>
  <si>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</si>
  <si>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</si>
  <si>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</si>
  <si>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</si>
  <si>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</si>
  <si>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</si>
  <si>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</si>
  <si>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</si>
  <si>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</si>
  <si>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</si>
  <si>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</si>
  <si>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</si>
  <si>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</si>
  <si>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</si>
  <si>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</si>
  <si>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</si>
  <si>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</si>
  <si>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</si>
  <si>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</si>
  <si>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</si>
  <si>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</si>
  <si>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</si>
  <si>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</si>
  <si>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</si>
  <si>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</si>
  <si>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</si>
  <si>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</si>
  <si>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</si>
  <si>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</si>
  <si>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</si>
  <si>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</si>
  <si>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</si>
  <si>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</si>
  <si>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</si>
  <si>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</si>
  <si>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</si>
  <si>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</si>
  <si>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</si>
  <si>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</si>
  <si>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</si>
  <si>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</si>
  <si>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</si>
  <si>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</si>
  <si>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</si>
  <si>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</si>
  <si>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</si>
  <si>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</si>
  <si>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</si>
  <si>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</si>
  <si>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</si>
  <si>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</si>
  <si>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</si>
  <si>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</si>
  <si>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</si>
  <si>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</si>
  <si>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</si>
  <si>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</si>
  <si>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</si>
  <si>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</si>
  <si>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</si>
  <si>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</si>
  <si>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</si>
  <si>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</si>
  <si>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</si>
  <si>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</si>
  <si>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</si>
  <si>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</si>
  <si>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</si>
  <si>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</si>
  <si>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</si>
  <si>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</si>
  <si>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</si>
  <si>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</si>
  <si>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</si>
  <si>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</si>
  <si>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</si>
  <si>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</si>
  <si>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</si>
  <si>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</si>
  <si>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</si>
  <si>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</si>
  <si>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</si>
  <si>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</si>
  <si>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</si>
  <si>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</si>
  <si>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</si>
  <si>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</si>
  <si>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</si>
  <si>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</si>
  <si>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</si>
  <si>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</si>
  <si>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</si>
  <si>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</si>
  <si>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</si>
  <si>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</si>
  <si>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</si>
  <si>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</si>
  <si>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</si>
  <si>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</si>
  <si>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</si>
  <si>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</si>
  <si>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</si>
  <si>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</si>
  <si>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</si>
  <si>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</si>
  <si>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</si>
  <si>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</si>
  <si>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</si>
  <si>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</si>
  <si>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</si>
  <si>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</si>
  <si>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</si>
  <si>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</si>
  <si>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</si>
  <si>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</si>
  <si>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</si>
  <si>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</si>
  <si>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</si>
  <si>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</si>
  <si>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</si>
  <si>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</si>
  <si>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</si>
  <si>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</si>
  <si>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</si>
  <si>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</si>
  <si>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</si>
  <si>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</si>
  <si>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</si>
  <si>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</si>
  <si>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</si>
  <si>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</si>
  <si>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</si>
  <si>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</si>
  <si>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</si>
  <si>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</si>
  <si>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</si>
  <si>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</si>
  <si>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</si>
  <si>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</si>
  <si>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</si>
  <si>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</si>
  <si>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</si>
  <si>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</si>
  <si>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</si>
  <si>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</si>
  <si>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</si>
  <si>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</si>
  <si>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</si>
  <si>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</si>
  <si>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</si>
  <si>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</si>
  <si>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</si>
  <si>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</si>
  <si>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</si>
  <si>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</si>
  <si>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</si>
  <si>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</si>
  <si>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</si>
  <si>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</si>
  <si>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</si>
  <si>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</si>
  <si>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</si>
  <si>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</si>
  <si>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</si>
  <si>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</si>
  <si>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</si>
  <si>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</si>
  <si>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</si>
  <si>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</si>
  <si>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</si>
  <si>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</si>
  <si>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</si>
  <si>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</si>
  <si>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</si>
  <si>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</si>
  <si>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</si>
  <si>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</si>
  <si>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</si>
  <si>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</si>
  <si>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</si>
  <si>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</si>
  <si>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</si>
  <si>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</si>
  <si>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</si>
  <si>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</si>
  <si>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</si>
  <si>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</si>
  <si>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</si>
  <si>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</si>
  <si>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</si>
  <si>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</si>
  <si>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</si>
  <si>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</si>
  <si>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</si>
  <si>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</si>
  <si>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</si>
  <si>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</si>
  <si>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</si>
  <si>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</si>
  <si>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</si>
  <si>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</si>
  <si>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</si>
  <si>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</si>
  <si>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</si>
  <si>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</si>
  <si>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</si>
  <si>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</si>
  <si>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</si>
  <si>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</si>
  <si>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</si>
  <si>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</si>
  <si>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</si>
  <si>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</si>
  <si>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</si>
  <si>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</si>
  <si>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</si>
  <si>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</si>
  <si>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</si>
  <si>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</si>
  <si>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</si>
  <si>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</si>
  <si>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</si>
  <si>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</si>
  <si>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</si>
  <si>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</si>
  <si>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</si>
  <si>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</si>
  <si>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</si>
  <si>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</si>
  <si>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</si>
  <si>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</si>
  <si>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</si>
  <si>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</si>
  <si>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</si>
  <si>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</si>
  <si>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</si>
  <si>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</si>
  <si>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</si>
  <si>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</si>
  <si>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</si>
  <si>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</si>
  <si>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</si>
  <si>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</si>
  <si>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</si>
  <si>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</si>
  <si>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</si>
  <si>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</si>
  <si>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</si>
  <si>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</si>
  <si>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</si>
  <si>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</si>
  <si>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</si>
  <si>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</si>
  <si>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</si>
  <si>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</si>
  <si>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</si>
  <si>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</si>
  <si>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</si>
  <si>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</si>
  <si>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</si>
  <si>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</si>
  <si>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</si>
  <si>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</si>
  <si>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</si>
  <si>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</si>
  <si>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</si>
  <si>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</si>
  <si>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</si>
  <si>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</si>
  <si>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</si>
  <si>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</si>
  <si>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</si>
  <si>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</si>
  <si>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</si>
  <si>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</si>
  <si>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</si>
  <si>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</si>
  <si>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</si>
  <si>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</si>
  <si>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</si>
  <si>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</si>
  <si>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</si>
  <si>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</si>
  <si>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</si>
  <si>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</si>
  <si>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</si>
  <si>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</si>
  <si>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</si>
  <si>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</si>
  <si>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</si>
  <si>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</si>
  <si>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</si>
  <si>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</si>
  <si>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</si>
  <si>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</si>
  <si>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</si>
  <si>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</si>
  <si>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</si>
  <si>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</si>
  <si>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</si>
  <si>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</si>
  <si>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</si>
  <si>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</si>
  <si>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</si>
  <si>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</si>
  <si>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</si>
  <si>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</si>
  <si>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</si>
  <si>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</si>
  <si>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</si>
  <si>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</si>
  <si>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</si>
  <si>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</si>
  <si>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</si>
  <si>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</si>
  <si>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</si>
  <si>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</si>
  <si>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</si>
  <si>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</si>
  <si>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</si>
  <si>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</si>
  <si>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</si>
  <si>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</si>
  <si>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</si>
  <si>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</si>
  <si>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</si>
  <si>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</si>
  <si>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</si>
  <si>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</si>
  <si>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</si>
  <si>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</si>
  <si>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</si>
  <si>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</si>
  <si>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</si>
  <si>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</si>
  <si>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</si>
  <si>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</si>
  <si>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</si>
  <si>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</si>
  <si>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</si>
  <si>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</si>
  <si>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</si>
  <si>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</si>
  <si>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</si>
  <si>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</si>
  <si>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</si>
  <si>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</si>
  <si>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</si>
  <si>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</si>
  <si>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</si>
  <si>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</si>
  <si>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</si>
  <si>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</si>
  <si>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</si>
  <si>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</si>
  <si>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</si>
  <si>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</si>
  <si>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</si>
  <si>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</si>
  <si>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</si>
  <si>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</si>
  <si>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</si>
  <si>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</si>
  <si>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</si>
  <si>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</si>
  <si>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</si>
  <si>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</si>
  <si>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</si>
  <si>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</si>
  <si>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</si>
  <si>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</si>
  <si>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</si>
  <si>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</si>
  <si>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</si>
  <si>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</si>
  <si>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</si>
  <si>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</si>
  <si>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</si>
  <si>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</si>
  <si>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</si>
  <si>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</si>
  <si>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</si>
  <si>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</si>
  <si>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</si>
  <si>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</si>
  <si>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</si>
  <si>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</si>
  <si>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</si>
  <si>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</si>
  <si>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</si>
  <si>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</si>
  <si>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</si>
  <si>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</si>
  <si>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</si>
  <si>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</si>
  <si>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</si>
  <si>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</si>
  <si>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</si>
  <si>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</si>
  <si>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</si>
  <si>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</si>
  <si>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</si>
  <si>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</si>
  <si>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</si>
  <si>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</si>
  <si>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</si>
  <si>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</si>
  <si>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</si>
  <si>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</si>
  <si>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</si>
  <si>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</si>
  <si>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</si>
  <si>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</si>
  <si>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</si>
  <si>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</si>
  <si>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</si>
  <si>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</si>
  <si>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</si>
  <si>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</si>
  <si>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</si>
  <si>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</si>
  <si>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</si>
  <si>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</si>
  <si>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</si>
  <si>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</si>
  <si>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</si>
  <si>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</si>
  <si>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</si>
  <si>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</si>
  <si>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</si>
  <si>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</si>
  <si>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</si>
  <si>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</si>
  <si>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</si>
  <si>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</si>
  <si>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</si>
  <si>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</si>
  <si>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</si>
  <si>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</si>
  <si>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</si>
  <si>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</si>
  <si>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</si>
  <si>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</si>
  <si>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</si>
  <si>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</si>
  <si>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</si>
  <si>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</si>
  <si>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</si>
  <si>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</si>
  <si>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</si>
  <si>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</si>
  <si>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</si>
  <si>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</si>
  <si>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</si>
  <si>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</si>
  <si>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</si>
  <si>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</si>
  <si>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</si>
  <si>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</si>
  <si>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</si>
  <si>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</si>
  <si>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</si>
  <si>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</si>
  <si>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</si>
  <si>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</si>
  <si>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</si>
  <si>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</si>
  <si>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</si>
  <si>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</si>
  <si>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</si>
  <si>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</si>
  <si>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</si>
  <si>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</si>
  <si>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</si>
  <si>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</si>
  <si>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</si>
  <si>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</si>
  <si>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</si>
  <si>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</si>
  <si>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</si>
  <si>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</si>
  <si>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</si>
  <si>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</si>
  <si>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</si>
  <si>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</si>
  <si>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</si>
  <si>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</si>
  <si>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</si>
  <si>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</si>
  <si>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</si>
  <si>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</si>
  <si>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</si>
  <si>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</si>
  <si>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</si>
  <si>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</si>
  <si>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</si>
  <si>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</si>
  <si>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</si>
  <si>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</si>
  <si>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</si>
  <si>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</si>
  <si>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</si>
  <si>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</si>
  <si>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</si>
  <si>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</si>
  <si>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</si>
  <si>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</si>
  <si>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</si>
  <si>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</si>
  <si>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</si>
  <si>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</si>
  <si>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</si>
  <si>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</si>
  <si>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</si>
  <si>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</si>
  <si>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</si>
  <si>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</si>
  <si>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</si>
  <si>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</si>
  <si>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</si>
  <si>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</si>
  <si>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</si>
  <si>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</si>
  <si>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</si>
  <si>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</si>
  <si>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</si>
  <si>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</si>
  <si>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</si>
  <si>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</si>
  <si>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</si>
  <si>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</si>
  <si>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</si>
  <si>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</si>
  <si>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</si>
  <si>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</si>
  <si>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</si>
  <si>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</si>
  <si>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</si>
  <si>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</si>
  <si>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</si>
  <si>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</si>
  <si>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</si>
  <si>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</si>
  <si>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</si>
  <si>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</si>
  <si>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</si>
  <si>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</si>
  <si>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</si>
  <si>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</si>
  <si>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</si>
  <si>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</si>
  <si>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</si>
  <si>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</si>
  <si>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</si>
  <si>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</si>
  <si>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</si>
  <si>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</si>
  <si>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</si>
  <si>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</si>
  <si>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</si>
  <si>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</si>
  <si>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</si>
  <si>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</si>
  <si>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</si>
  <si>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</si>
  <si>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</si>
  <si>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</si>
  <si>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</si>
  <si>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</si>
  <si>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</si>
  <si>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</si>
  <si>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</si>
  <si>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</si>
  <si>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</si>
  <si>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</si>
  <si>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</si>
  <si>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</si>
  <si>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</si>
  <si>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</si>
  <si>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</si>
  <si>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</si>
  <si>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</si>
  <si>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</si>
  <si>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</si>
  <si>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</si>
  <si>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</si>
  <si>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</si>
  <si>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</si>
  <si>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</si>
  <si>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</si>
  <si>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</si>
  <si>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</si>
  <si>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</si>
  <si>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</si>
  <si>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</si>
  <si>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</si>
  <si>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</si>
  <si>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</si>
  <si>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</si>
  <si>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</si>
  <si>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</si>
  <si>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</si>
  <si>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</si>
  <si>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</si>
  <si>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</si>
  <si>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</si>
  <si>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</si>
  <si>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</si>
  <si>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</si>
  <si>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</si>
  <si>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</si>
  <si>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</si>
  <si>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</si>
  <si>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</si>
  <si>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</si>
  <si>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</si>
  <si>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</si>
  <si>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</si>
  <si>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</si>
  <si>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</si>
  <si>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</si>
  <si>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</si>
  <si>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</si>
  <si>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</si>
  <si>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</si>
  <si>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</si>
  <si>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</si>
  <si>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</si>
  <si>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</si>
  <si>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</si>
  <si>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</si>
  <si>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</si>
  <si>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</si>
  <si>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</si>
  <si>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</si>
  <si>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</si>
  <si>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</si>
  <si>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</si>
  <si>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</si>
  <si>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</si>
  <si>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</si>
  <si>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</si>
  <si>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</si>
  <si>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</si>
  <si>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</si>
  <si>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</si>
  <si>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</si>
  <si>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</si>
  <si>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</si>
  <si>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</si>
  <si>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</si>
  <si>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</si>
  <si>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</si>
  <si>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</si>
  <si>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</si>
  <si>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</si>
  <si>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</si>
  <si>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</si>
  <si>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</si>
  <si>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</si>
  <si>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</si>
  <si>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</si>
  <si>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</si>
  <si>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</si>
  <si>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</si>
  <si>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</si>
  <si>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</si>
  <si>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</si>
  <si>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</si>
  <si>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</si>
  <si>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</si>
  <si>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</si>
  <si>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</si>
  <si>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</si>
  <si>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</si>
  <si>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</si>
  <si>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</si>
  <si>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</si>
  <si>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</si>
  <si>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</si>
  <si>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</si>
  <si>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</si>
  <si>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</si>
  <si>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</si>
  <si>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</si>
  <si>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</si>
  <si>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</si>
  <si>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</si>
  <si>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</si>
  <si>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</si>
  <si>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</si>
  <si>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</si>
  <si>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</si>
  <si>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</si>
  <si>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</si>
  <si>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</si>
  <si>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</si>
  <si>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</si>
  <si>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</si>
  <si>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</si>
  <si>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</si>
  <si>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</si>
  <si>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</si>
  <si>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</si>
  <si>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</si>
  <si>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</si>
  <si>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</si>
  <si>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</si>
  <si>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</si>
  <si>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</si>
  <si>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</si>
  <si>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</si>
  <si>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</si>
  <si>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</si>
  <si>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</si>
  <si>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</si>
  <si>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</si>
  <si>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</si>
  <si>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</si>
  <si>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</si>
  <si>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</si>
  <si>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</si>
  <si>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</si>
  <si>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</si>
  <si>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</si>
  <si>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</si>
  <si>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</si>
  <si>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</si>
  <si>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</si>
  <si>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</si>
  <si>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</si>
  <si>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</si>
  <si>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</si>
  <si>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</si>
  <si>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</si>
  <si>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</si>
  <si>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</si>
  <si>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</si>
  <si>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</si>
  <si>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</si>
  <si>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</si>
  <si>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</si>
  <si>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</si>
  <si>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</si>
  <si>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</si>
  <si>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</si>
  <si>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</si>
  <si>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</si>
  <si>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</si>
  <si>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</si>
  <si>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</si>
  <si>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</si>
  <si>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</si>
  <si>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</si>
  <si>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</si>
  <si>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</si>
  <si>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</si>
  <si>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</si>
  <si>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</si>
  <si>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</si>
  <si>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</si>
  <si>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</si>
  <si>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</si>
  <si>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</si>
  <si>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</si>
  <si>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</si>
  <si>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</si>
  <si>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</si>
  <si>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</si>
  <si>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</si>
  <si>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</si>
  <si>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</si>
  <si>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</si>
  <si>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</si>
  <si>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</si>
  <si>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</si>
  <si>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</si>
  <si>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</si>
  <si>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</si>
  <si>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</si>
  <si>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</si>
  <si>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</si>
  <si>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</si>
  <si>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</si>
  <si>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</si>
  <si>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</si>
  <si>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</si>
  <si>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</si>
  <si>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</si>
  <si>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</si>
  <si>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</si>
  <si>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</si>
  <si>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</si>
  <si>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</si>
  <si>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</si>
  <si>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</si>
  <si>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</si>
  <si>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</si>
  <si>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</si>
  <si>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</si>
  <si>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</si>
  <si>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</si>
  <si>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</si>
  <si>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</si>
  <si>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</si>
  <si>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</si>
  <si>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</si>
  <si>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</si>
  <si>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</si>
  <si>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</si>
  <si>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</si>
  <si>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</si>
  <si>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</si>
  <si>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</si>
  <si>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</si>
  <si>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</si>
  <si>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</si>
  <si>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</si>
  <si>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</si>
  <si>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</si>
  <si>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</si>
  <si>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</si>
  <si>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</si>
  <si>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</si>
  <si>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</si>
  <si>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</si>
  <si>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</si>
  <si>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</si>
  <si>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</si>
  <si>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</si>
  <si>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</si>
  <si>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</si>
  <si>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</si>
  <si>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</si>
  <si>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</si>
  <si>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</si>
  <si>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</si>
  <si>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</si>
  <si>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</si>
  <si>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</si>
  <si>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</si>
  <si>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</si>
  <si>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</si>
  <si>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</si>
  <si>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</si>
  <si>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</si>
  <si>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</si>
  <si>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</si>
  <si>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</si>
  <si>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</si>
  <si>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</si>
  <si>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</si>
  <si>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</si>
  <si>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</si>
  <si>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</si>
  <si>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</si>
  <si>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</si>
  <si>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</si>
  <si>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</si>
  <si>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</si>
  <si>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</si>
  <si>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</si>
  <si>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</si>
  <si>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</si>
  <si>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</si>
  <si>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</si>
  <si>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</si>
  <si>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</si>
  <si>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</si>
  <si>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</si>
  <si>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</si>
  <si>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</si>
  <si>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</si>
  <si>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</si>
  <si>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</si>
  <si>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</si>
  <si>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</si>
  <si>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</si>
  <si>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</si>
  <si>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</si>
  <si>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</si>
  <si>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</si>
  <si>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</si>
  <si>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</si>
  <si>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</si>
  <si>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</si>
  <si>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</si>
  <si>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</si>
  <si>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</si>
  <si>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</si>
  <si>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</si>
  <si>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</si>
  <si>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</si>
  <si>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</si>
  <si>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</si>
  <si>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</si>
  <si>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</si>
  <si>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</si>
  <si>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</si>
  <si>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</si>
  <si>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</si>
  <si>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</si>
  <si>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</si>
  <si>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</si>
  <si>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</si>
  <si>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</si>
  <si>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</si>
  <si>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</si>
  <si>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</si>
  <si>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</si>
  <si>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</si>
  <si>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</si>
  <si>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</si>
  <si>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</si>
  <si>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</si>
  <si>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</si>
  <si>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</si>
  <si>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</si>
  <si>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</si>
  <si>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</si>
  <si>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</si>
  <si>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</si>
  <si>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</si>
  <si>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</si>
  <si>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</si>
  <si>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</si>
  <si>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</si>
  <si>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</si>
  <si>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</si>
  <si>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</si>
  <si>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</si>
  <si>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</si>
  <si>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</si>
  <si>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</si>
  <si>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</si>
  <si>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</si>
  <si>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</si>
  <si>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</si>
  <si>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</si>
  <si>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</si>
  <si>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</si>
  <si>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</si>
  <si>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</si>
  <si>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</si>
  <si>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</si>
  <si>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</si>
  <si>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</si>
  <si>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</si>
  <si>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</si>
  <si>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</si>
  <si>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</si>
  <si>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</si>
  <si>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</si>
  <si>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</si>
  <si>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</si>
  <si>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</si>
  <si>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</si>
  <si>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</si>
  <si>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</si>
  <si>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</si>
  <si>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</si>
  <si>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</si>
  <si>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</si>
  <si>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</si>
  <si>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</si>
  <si>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</si>
  <si>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</si>
  <si>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</si>
  <si>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</si>
  <si>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</si>
  <si>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</si>
  <si>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</si>
  <si>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</si>
  <si>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</si>
  <si>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</si>
  <si>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</si>
  <si>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</si>
  <si>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</si>
  <si>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</si>
  <si>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</si>
  <si>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</si>
  <si>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</si>
  <si>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</si>
  <si>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</si>
  <si>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</si>
  <si>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</si>
  <si>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</si>
  <si>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</si>
  <si>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</si>
  <si>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</si>
  <si>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</si>
  <si>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</si>
  <si>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</si>
  <si>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</si>
  <si>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</si>
  <si>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</si>
  <si>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</si>
  <si>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</si>
  <si>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</si>
  <si>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</si>
  <si>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</si>
  <si>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</si>
  <si>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</si>
  <si>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</si>
  <si>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</si>
  <si>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</si>
  <si>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</si>
  <si>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</si>
  <si>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</si>
  <si>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</si>
  <si>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</si>
  <si>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</si>
  <si>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</si>
  <si>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</si>
  <si>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</si>
  <si>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</si>
  <si>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</si>
  <si>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</si>
  <si>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</si>
  <si>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</si>
  <si>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</si>
  <si>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</si>
  <si>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</si>
  <si>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</si>
  <si>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</si>
  <si>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</si>
  <si>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</si>
  <si>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</si>
  <si>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</si>
  <si>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</si>
  <si>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</si>
  <si>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</si>
  <si>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</si>
  <si>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</si>
  <si>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</si>
  <si>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</si>
  <si>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</si>
  <si>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</si>
  <si>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</si>
  <si>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</si>
  <si>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</si>
  <si>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</si>
  <si>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</si>
  <si>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</si>
  <si>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</si>
  <si>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</si>
  <si>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</si>
  <si>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</si>
  <si>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</si>
  <si>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</si>
  <si>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</si>
  <si>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</si>
  <si>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</si>
  <si>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</si>
  <si>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</si>
  <si>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</si>
  <si>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</si>
  <si>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</si>
  <si>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</si>
  <si>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</si>
  <si>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</si>
  <si>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</si>
  <si>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</si>
  <si>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</si>
  <si>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</si>
  <si>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</si>
  <si>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</si>
  <si>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</si>
  <si>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</si>
  <si>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</si>
  <si>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</si>
  <si>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</si>
  <si>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</si>
  <si>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</si>
  <si>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</si>
  <si>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</si>
  <si>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</si>
  <si>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</si>
  <si>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</si>
  <si>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</si>
  <si>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</si>
  <si>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</si>
  <si>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</si>
  <si>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</si>
  <si>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</si>
  <si>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</si>
  <si>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</si>
  <si>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</si>
  <si>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</si>
  <si>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</si>
  <si>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</si>
  <si>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</si>
  <si>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</si>
  <si>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</si>
  <si>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</si>
  <si>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</si>
  <si>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</si>
  <si>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</si>
  <si>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</si>
  <si>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</si>
  <si>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</si>
  <si>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</si>
  <si>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</si>
  <si>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</si>
  <si>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</si>
  <si>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</si>
  <si>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</si>
  <si>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</si>
  <si>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</si>
  <si>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</si>
  <si>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</si>
  <si>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</si>
  <si>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</si>
  <si>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</si>
  <si>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</si>
  <si>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</si>
  <si>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</si>
  <si>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</si>
  <si>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</si>
  <si>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</si>
  <si>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</si>
  <si>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</si>
  <si>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</si>
  <si>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</si>
  <si>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</si>
  <si>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</si>
  <si>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</si>
  <si>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</si>
  <si>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</si>
  <si>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</si>
  <si>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</si>
  <si>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</si>
  <si>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</si>
  <si>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</si>
  <si>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</si>
  <si>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</si>
  <si>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</si>
  <si>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</si>
  <si>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</si>
  <si>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</si>
  <si>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</si>
  <si>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</si>
  <si>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</si>
  <si>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</si>
  <si>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</si>
  <si>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</si>
  <si>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</si>
  <si>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</si>
  <si>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</si>
  <si>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</si>
  <si>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</si>
  <si>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</si>
  <si>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</si>
  <si>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</si>
  <si>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</si>
  <si>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</si>
  <si>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</si>
  <si>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</si>
  <si>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</si>
  <si>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</si>
  <si>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</si>
  <si>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</si>
  <si>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</si>
  <si>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</si>
  <si>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</si>
  <si>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</si>
  <si>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</si>
  <si>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</si>
  <si>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</si>
  <si>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</si>
  <si>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</si>
  <si>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</si>
  <si>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</si>
  <si>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</si>
  <si>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</si>
  <si>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</si>
  <si>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</si>
  <si>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</si>
  <si>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</si>
  <si>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</si>
  <si>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</si>
  <si>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</si>
  <si>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</si>
  <si>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</si>
  <si>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</si>
  <si>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</si>
  <si>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</si>
  <si>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</si>
  <si>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</si>
  <si>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</si>
  <si>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</si>
  <si>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</si>
  <si>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</si>
  <si>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</si>
  <si>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</si>
  <si>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</si>
  <si>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</si>
  <si>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</si>
  <si>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</si>
  <si>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</si>
  <si>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</si>
  <si>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</si>
  <si>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</si>
  <si>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</si>
  <si>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</si>
  <si>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</si>
  <si>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</si>
  <si>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</si>
  <si>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</si>
  <si>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</si>
  <si>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</si>
  <si>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</si>
  <si>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</si>
  <si>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</si>
  <si>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</si>
  <si>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</si>
  <si>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</si>
  <si>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</si>
  <si>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</si>
  <si>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</si>
  <si>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</si>
  <si>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</si>
  <si>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</si>
  <si>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</si>
  <si>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</si>
  <si>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</si>
  <si>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</si>
  <si>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</si>
  <si>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</si>
  <si>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</si>
  <si>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</si>
  <si>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</si>
  <si>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</si>
  <si>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</si>
  <si>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</si>
  <si>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</si>
  <si>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</si>
  <si>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</si>
  <si>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</si>
  <si>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</si>
  <si>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</si>
  <si>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</si>
  <si>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</si>
  <si>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</si>
  <si>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</si>
  <si>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</si>
  <si>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</si>
  <si>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</si>
  <si>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</si>
  <si>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</si>
  <si>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</si>
  <si>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</si>
  <si>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</si>
  <si>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</si>
  <si>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</si>
  <si>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</si>
  <si>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</si>
  <si>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</si>
  <si>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</si>
  <si>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</si>
  <si>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</si>
  <si>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</si>
  <si>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</si>
  <si>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</si>
  <si>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</si>
  <si>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</si>
  <si>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</si>
  <si>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</si>
  <si>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</si>
  <si>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</si>
  <si>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</si>
  <si>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</si>
  <si>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</si>
  <si>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</si>
  <si>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</si>
  <si>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</si>
  <si>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</si>
  <si>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</si>
  <si>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</si>
  <si>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</si>
  <si>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</si>
  <si>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</si>
  <si>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</si>
  <si>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</si>
  <si>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</si>
  <si>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</si>
  <si>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</si>
  <si>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</si>
  <si>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</si>
  <si>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</si>
  <si>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</si>
  <si>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</si>
  <si>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</si>
  <si>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</si>
  <si>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</si>
  <si>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</si>
  <si>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</si>
  <si>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</si>
  <si>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</si>
  <si>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</si>
  <si>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</si>
  <si>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</si>
  <si>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</si>
  <si>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</si>
  <si>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</si>
  <si>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</si>
  <si>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</si>
  <si>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</si>
  <si>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</si>
  <si>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</si>
  <si>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</si>
  <si>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</si>
  <si>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</si>
  <si>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</si>
  <si>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</si>
  <si>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</si>
  <si>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</si>
  <si>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</si>
  <si>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</si>
  <si>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</si>
  <si>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</si>
  <si>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</si>
  <si>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</si>
  <si>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</si>
  <si>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</si>
  <si>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</si>
  <si>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</si>
  <si>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</si>
  <si>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</si>
  <si>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</si>
  <si>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</si>
  <si>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</si>
  <si>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</si>
  <si>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</si>
  <si>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</si>
  <si>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</si>
  <si>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</si>
  <si>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</si>
  <si>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</si>
  <si>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</si>
  <si>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</si>
  <si>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</si>
  <si>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</si>
  <si>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</si>
  <si>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</si>
  <si>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</si>
  <si>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</si>
  <si>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</si>
  <si>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</si>
  <si>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</si>
  <si>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</si>
  <si>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</si>
  <si>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</si>
  <si>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</si>
  <si>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</si>
  <si>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</si>
  <si>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</si>
  <si>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</si>
  <si>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</si>
  <si>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</si>
  <si>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</si>
  <si>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</si>
  <si>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</si>
  <si>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</si>
  <si>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</si>
  <si>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</si>
  <si>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</si>
  <si>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</si>
  <si>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</si>
  <si>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</si>
  <si>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</si>
  <si>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</si>
  <si>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</si>
  <si>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</si>
  <si>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</si>
  <si>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</si>
  <si>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</si>
  <si>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</si>
  <si>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</si>
  <si>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</si>
  <si>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</si>
  <si>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</si>
  <si>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</si>
  <si>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</si>
  <si>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</si>
  <si>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</si>
  <si>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</si>
  <si>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</si>
  <si>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</si>
  <si>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</si>
  <si>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</si>
  <si>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</si>
  <si>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</si>
  <si>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</si>
  <si>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</si>
  <si>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</si>
  <si>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</si>
  <si>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</si>
  <si>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</si>
  <si>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</si>
  <si>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</si>
  <si>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</si>
  <si>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</si>
  <si>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</si>
  <si>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</si>
  <si>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</si>
  <si>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</si>
  <si>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</si>
  <si>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</si>
  <si>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</si>
  <si>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</si>
  <si>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</si>
  <si>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</si>
  <si>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</si>
  <si>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</si>
  <si>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</si>
  <si>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</si>
  <si>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</si>
  <si>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</si>
  <si>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</si>
  <si>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</si>
  <si>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</si>
  <si>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</si>
  <si>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</si>
  <si>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</si>
  <si>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</si>
  <si>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</si>
  <si>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</si>
  <si>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</si>
  <si>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</si>
  <si>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</si>
  <si>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</si>
  <si>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</si>
  <si>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</si>
  <si>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</si>
  <si>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</si>
  <si>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</si>
  <si>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</si>
  <si>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</si>
  <si>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</si>
  <si>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</si>
  <si>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</si>
  <si>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</si>
  <si>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</si>
  <si>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</si>
  <si>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</si>
  <si>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</si>
  <si>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</si>
  <si>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</si>
  <si>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</si>
  <si>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</si>
  <si>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</si>
  <si>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</si>
  <si>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</si>
  <si>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</si>
  <si>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</si>
  <si>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</si>
  <si>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</si>
  <si>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</si>
  <si>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</si>
  <si>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</si>
  <si>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</si>
  <si>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</si>
  <si>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</si>
  <si>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</si>
  <si>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</si>
  <si>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</si>
  <si>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</si>
  <si>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</si>
  <si>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</si>
  <si>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</si>
  <si>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</si>
  <si>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</si>
  <si>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</si>
  <si>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</si>
  <si>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</si>
  <si>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</si>
  <si>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</si>
  <si>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</si>
  <si>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</si>
  <si>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</si>
  <si>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</si>
  <si>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</si>
  <si>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</si>
  <si>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</si>
  <si>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</si>
  <si>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</si>
  <si>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</si>
  <si>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</si>
  <si>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</si>
  <si>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</si>
  <si>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</si>
  <si>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</si>
  <si>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</si>
  <si>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</si>
  <si>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</si>
  <si>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</si>
  <si>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</si>
  <si>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</si>
  <si>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</si>
  <si>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</si>
  <si>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</si>
  <si>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</si>
  <si>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</si>
  <si>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</si>
  <si>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</si>
  <si>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</si>
  <si>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</si>
  <si>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</si>
  <si>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</si>
  <si>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</si>
  <si>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</si>
  <si>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</si>
  <si>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</si>
  <si>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</si>
  <si>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</si>
  <si>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</si>
  <si>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</si>
  <si>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</si>
  <si>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</si>
  <si>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</si>
  <si>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</si>
  <si>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</si>
  <si>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</si>
  <si>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</si>
  <si>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</si>
  <si>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</si>
  <si>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</si>
  <si>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</si>
  <si>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</si>
  <si>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</si>
  <si>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</si>
  <si>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</si>
  <si>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</si>
  <si>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</si>
  <si>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</si>
  <si>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</si>
  <si>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</si>
  <si>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</si>
  <si>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</si>
  <si>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</si>
  <si>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</si>
  <si>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</si>
  <si>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</si>
  <si>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</si>
  <si>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</si>
  <si>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</si>
  <si>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</si>
  <si>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</si>
  <si>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</si>
  <si>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</si>
  <si>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</si>
  <si>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</si>
  <si>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</si>
  <si>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</si>
  <si>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</si>
  <si>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</si>
  <si>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</si>
  <si>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</si>
  <si>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</si>
  <si>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</si>
  <si>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</si>
  <si>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</si>
  <si>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</si>
  <si>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</si>
  <si>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</si>
  <si>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</si>
  <si>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</si>
  <si>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</si>
  <si>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</si>
  <si>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</si>
  <si>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</si>
  <si>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</si>
  <si>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</si>
  <si>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</si>
  <si>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</si>
  <si>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</si>
  <si>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</si>
  <si>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</si>
  <si>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</si>
  <si>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</si>
  <si>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</si>
  <si>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</si>
  <si>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</si>
  <si>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</si>
  <si>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</si>
  <si>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</si>
  <si>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</si>
  <si>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</si>
  <si>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</si>
  <si>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</si>
  <si>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</si>
  <si>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</si>
  <si>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</si>
  <si>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</si>
  <si>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</si>
  <si>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</si>
  <si>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</si>
  <si>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</si>
  <si>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</si>
  <si>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</si>
  <si>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</si>
  <si>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</si>
  <si>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</si>
  <si>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</si>
  <si>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</si>
  <si>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</si>
  <si>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</si>
  <si>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</si>
  <si>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</si>
  <si>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</si>
  <si>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</si>
  <si>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</si>
  <si>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</si>
  <si>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</si>
  <si>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</si>
  <si>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</si>
  <si>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</si>
  <si>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</si>
  <si>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</si>
  <si>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</si>
  <si>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</si>
  <si>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</si>
  <si>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</si>
  <si>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</si>
  <si>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</si>
  <si>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</si>
  <si>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</si>
  <si>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</si>
  <si>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</si>
  <si>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</si>
  <si>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</si>
  <si>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</si>
  <si>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</si>
  <si>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</si>
  <si>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</si>
  <si>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</si>
  <si>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</si>
  <si>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</si>
  <si>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</si>
  <si>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</si>
  <si>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</si>
  <si>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</si>
  <si>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</si>
  <si>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</si>
  <si>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</si>
  <si>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</si>
  <si>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</si>
  <si>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</si>
  <si>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</si>
  <si>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</si>
  <si>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</si>
  <si>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</si>
  <si>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</si>
  <si>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</si>
  <si>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</si>
  <si>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</si>
  <si>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</si>
  <si>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</si>
  <si>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</si>
  <si>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</si>
  <si>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</si>
  <si>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</si>
  <si>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</si>
  <si>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</si>
  <si>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</si>
  <si>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</si>
  <si>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</si>
  <si>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</si>
  <si>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</si>
  <si>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</si>
  <si>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</si>
  <si>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</si>
  <si>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</si>
  <si>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</si>
  <si>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</si>
  <si>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</si>
  <si>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</si>
  <si>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</si>
  <si>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</si>
  <si>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</si>
  <si>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</si>
  <si>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</si>
  <si>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</si>
  <si>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</si>
  <si>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</si>
  <si>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</si>
  <si>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</si>
  <si>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</si>
  <si>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</si>
  <si>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</si>
  <si>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</si>
  <si>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</si>
  <si>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</si>
  <si>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</si>
  <si>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</si>
  <si>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</si>
  <si>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</si>
  <si>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</si>
  <si>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</si>
  <si>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</si>
  <si>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</si>
  <si>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</si>
  <si>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</si>
  <si>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</si>
  <si>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</si>
  <si>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</si>
  <si>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</si>
  <si>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</si>
  <si>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</si>
  <si>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</si>
  <si>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</si>
  <si>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</si>
  <si>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</si>
  <si>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</si>
  <si>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</si>
  <si>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</si>
  <si>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</si>
  <si>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</si>
  <si>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</si>
  <si>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</si>
  <si>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</si>
  <si>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</si>
  <si>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</si>
  <si>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</si>
  <si>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</si>
  <si>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</si>
  <si>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</si>
  <si>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</si>
  <si>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</si>
  <si>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</si>
  <si>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</si>
  <si>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</si>
  <si>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</si>
  <si>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</si>
  <si>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</si>
  <si>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</si>
  <si>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</si>
  <si>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</si>
  <si>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</si>
  <si>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</si>
  <si>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</si>
  <si>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</si>
  <si>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</si>
  <si>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</si>
  <si>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</si>
  <si>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</si>
  <si>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</si>
  <si>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</si>
  <si>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</si>
  <si>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</si>
  <si>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</si>
  <si>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</si>
  <si>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</si>
  <si>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</si>
  <si>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</si>
  <si>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</si>
  <si>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</si>
  <si>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</si>
  <si>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</si>
  <si>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</si>
  <si>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</si>
  <si>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</si>
  <si>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</si>
  <si>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</si>
  <si>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</si>
  <si>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</si>
  <si>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</si>
  <si>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</si>
  <si>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</si>
  <si>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</si>
  <si>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</si>
  <si>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</si>
  <si>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</si>
  <si>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</si>
  <si>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</si>
  <si>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</si>
  <si>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</si>
  <si>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</si>
  <si>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</si>
  <si>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</si>
  <si>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</si>
  <si>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</si>
  <si>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</si>
  <si>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</si>
  <si>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</si>
  <si>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</si>
  <si>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</si>
  <si>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</si>
  <si>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</si>
  <si>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</si>
  <si>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</si>
  <si>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</si>
  <si>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</si>
  <si>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</si>
  <si>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</si>
  <si>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</si>
  <si>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</si>
  <si>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</si>
  <si>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</si>
  <si>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</si>
  <si>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</si>
  <si>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</si>
  <si>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</si>
  <si>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</si>
  <si>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</si>
  <si>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</si>
  <si>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</si>
  <si>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</si>
  <si>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</si>
  <si>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</si>
  <si>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</si>
  <si>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</si>
  <si>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</si>
  <si>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</si>
  <si>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</si>
  <si>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</si>
  <si>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</si>
  <si>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</si>
  <si>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</si>
  <si>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</si>
  <si>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</si>
  <si>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</si>
  <si>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</si>
  <si>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</si>
  <si>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</si>
  <si>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</si>
  <si>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</si>
  <si>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</si>
  <si>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</si>
  <si>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</si>
  <si>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</si>
  <si>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</si>
  <si>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</si>
  <si>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</si>
  <si>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</si>
  <si>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</si>
  <si>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</si>
  <si>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</si>
  <si>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</si>
  <si>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</si>
  <si>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</si>
  <si>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</si>
  <si>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</si>
  <si>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</si>
  <si>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</si>
  <si>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</si>
  <si>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</si>
  <si>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</si>
  <si>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</si>
  <si>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</si>
  <si>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</si>
  <si>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</si>
  <si>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</si>
  <si>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</si>
  <si>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</si>
  <si>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</si>
  <si>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</si>
  <si>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</si>
  <si>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</si>
  <si>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</si>
  <si>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</si>
  <si>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</si>
  <si>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</si>
  <si>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</si>
  <si>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</si>
  <si>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</si>
  <si>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</si>
  <si>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</si>
  <si>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</si>
  <si>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</si>
  <si>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</si>
  <si>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</si>
  <si>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</si>
  <si>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</si>
  <si>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</si>
  <si>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</si>
  <si>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</si>
  <si>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</si>
  <si>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</si>
  <si>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</si>
  <si>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</si>
  <si>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</si>
  <si>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</si>
  <si>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</si>
  <si>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</si>
  <si>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</si>
  <si>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</si>
  <si>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</si>
  <si>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</si>
  <si>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</si>
  <si>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</si>
  <si>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</si>
  <si>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</si>
  <si>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</si>
  <si>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</si>
  <si>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</si>
  <si>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</si>
  <si>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</si>
  <si>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</si>
  <si>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</si>
  <si>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</si>
  <si>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</si>
  <si>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</si>
  <si>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</si>
  <si>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</si>
  <si>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</si>
  <si>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</si>
  <si>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</si>
  <si>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</si>
  <si>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</si>
  <si>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</si>
  <si>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</si>
  <si>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</si>
  <si>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</si>
  <si>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</si>
  <si>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</si>
  <si>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</si>
  <si>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</si>
  <si>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</si>
  <si>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</si>
  <si>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</si>
  <si>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</si>
  <si>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</si>
  <si>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</si>
  <si>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</si>
  <si>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</si>
  <si>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</si>
  <si>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</si>
  <si>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</si>
  <si>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</si>
  <si>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</si>
  <si>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</si>
  <si>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</si>
  <si>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</si>
  <si>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</si>
  <si>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</si>
  <si>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</si>
  <si>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</si>
  <si>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</si>
  <si>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</si>
  <si>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</si>
  <si>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</si>
  <si>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</si>
  <si>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</si>
  <si>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</si>
  <si>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</si>
  <si>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</si>
  <si>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</si>
  <si>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</si>
  <si>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</si>
  <si>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</si>
  <si>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</si>
  <si>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</si>
  <si>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</si>
  <si>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</si>
  <si>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</si>
  <si>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</si>
  <si>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</si>
  <si>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</si>
  <si>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</si>
  <si>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</si>
  <si>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</si>
  <si>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</si>
  <si>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</si>
  <si>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</si>
  <si>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</si>
  <si>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</si>
  <si>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</si>
  <si>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</si>
  <si>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</si>
  <si>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</si>
  <si>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</si>
  <si>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</si>
  <si>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</si>
  <si>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</si>
  <si>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</si>
  <si>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</si>
  <si>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</si>
  <si>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</si>
  <si>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</si>
  <si>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</si>
  <si>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</si>
  <si>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</si>
  <si>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</si>
  <si>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</si>
  <si>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</si>
  <si>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</si>
  <si>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</si>
  <si>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</si>
  <si>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</si>
  <si>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</si>
  <si>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</si>
  <si>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</si>
  <si>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</si>
  <si>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</si>
  <si>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</si>
  <si>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</si>
  <si>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</si>
  <si>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</si>
  <si>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</si>
  <si>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</si>
  <si>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</si>
  <si>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</si>
  <si>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</si>
  <si>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</si>
  <si>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</si>
  <si>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</si>
  <si>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</si>
  <si>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</si>
  <si>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</si>
  <si>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</si>
  <si>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</si>
  <si>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</si>
  <si>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</si>
  <si>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</si>
  <si>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</si>
  <si>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</si>
  <si>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</si>
  <si>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</si>
  <si>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</si>
  <si>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</si>
  <si>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</si>
  <si>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</si>
  <si>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</si>
  <si>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</si>
  <si>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</si>
  <si>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</si>
  <si>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</si>
  <si>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</si>
  <si>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</si>
  <si>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</si>
  <si>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</si>
  <si>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</si>
  <si>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</si>
  <si>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</si>
  <si>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</si>
  <si>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</si>
  <si>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</si>
  <si>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</si>
  <si>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</si>
  <si>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</si>
  <si>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</si>
  <si>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</si>
  <si>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</si>
  <si>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</si>
  <si>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</si>
  <si>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</si>
  <si>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</si>
  <si>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</si>
  <si>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</si>
  <si>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</si>
  <si>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</si>
  <si>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</si>
  <si>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</si>
  <si>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</si>
  <si>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</si>
  <si>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</si>
  <si>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</si>
  <si>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</si>
  <si>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</si>
  <si>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</si>
  <si>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</si>
  <si>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</si>
  <si>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</si>
  <si>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</si>
  <si>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</si>
  <si>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</si>
  <si>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</si>
  <si>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</si>
  <si>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</si>
  <si>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</si>
  <si>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</si>
  <si>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</si>
  <si>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</si>
  <si>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</si>
  <si>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</si>
  <si>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</si>
  <si>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</si>
  <si>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</si>
  <si>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</si>
  <si>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</si>
  <si>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</si>
  <si>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</si>
  <si>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</si>
  <si>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</si>
  <si>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</si>
  <si>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</si>
  <si>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</si>
  <si>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</si>
  <si>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</si>
  <si>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</si>
  <si>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</si>
  <si>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</si>
  <si>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</si>
  <si>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</si>
  <si>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</si>
  <si>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</si>
  <si>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</si>
  <si>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</si>
  <si>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</si>
  <si>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</si>
  <si>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</si>
  <si>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</si>
  <si>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</si>
  <si>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</si>
  <si>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</si>
  <si>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</si>
  <si>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</si>
  <si>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</si>
  <si>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</si>
  <si>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</si>
  <si>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</si>
  <si>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</si>
  <si>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</si>
  <si>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</si>
  <si>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</si>
  <si>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</si>
  <si>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</si>
  <si>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</si>
  <si>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</si>
  <si>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</si>
  <si>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</si>
  <si>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</si>
  <si>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</si>
  <si>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</si>
  <si>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</si>
  <si>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</si>
  <si>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</si>
  <si>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</si>
  <si>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</si>
  <si>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</si>
  <si>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</si>
  <si>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</si>
  <si>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</si>
  <si>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</si>
  <si>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</si>
  <si>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</si>
  <si>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</si>
  <si>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</si>
  <si>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</si>
  <si>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</si>
  <si>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</si>
  <si>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</si>
  <si>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</si>
  <si>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</si>
  <si>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</si>
  <si>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</si>
  <si>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</si>
  <si>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</si>
  <si>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</si>
  <si>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</si>
  <si>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</si>
  <si>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</si>
  <si>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</si>
  <si>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</si>
  <si>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</si>
  <si>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</si>
  <si>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</si>
  <si>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</si>
  <si>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</si>
  <si>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</si>
  <si>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</si>
  <si>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</si>
  <si>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</si>
  <si>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</si>
  <si>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</si>
  <si>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</si>
  <si>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</si>
  <si>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</si>
  <si>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</si>
  <si>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</si>
  <si>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</si>
  <si>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</si>
  <si>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</si>
  <si>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</si>
  <si>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</si>
  <si>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</si>
  <si>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</si>
  <si>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</si>
  <si>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</si>
  <si>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</si>
  <si>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</si>
  <si>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</si>
  <si>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</si>
  <si>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</si>
  <si>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</si>
  <si>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</si>
  <si>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</si>
  <si>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</si>
  <si>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</si>
  <si>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</si>
  <si>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</si>
  <si>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</si>
  <si>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</si>
  <si>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</si>
  <si>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</si>
  <si>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</si>
  <si>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</si>
  <si>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</si>
  <si>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</si>
  <si>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</si>
  <si>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</si>
  <si>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</si>
  <si>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</si>
  <si>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</si>
  <si>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</si>
  <si>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</si>
  <si>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</si>
  <si>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</si>
  <si>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</si>
  <si>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</si>
  <si>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</si>
  <si>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</si>
  <si>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</si>
  <si>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</si>
  <si>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</si>
  <si>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</si>
  <si>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</si>
  <si>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</si>
  <si>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</si>
  <si>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</si>
  <si>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</si>
  <si>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</si>
  <si>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</si>
  <si>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</si>
  <si>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</si>
  <si>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</si>
  <si>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</si>
  <si>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</si>
  <si>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</si>
  <si>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</si>
  <si>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</si>
  <si>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</si>
  <si>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</si>
  <si>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</si>
  <si>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</si>
  <si>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</si>
  <si>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</si>
  <si>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</si>
  <si>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</si>
  <si>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</si>
  <si>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</si>
  <si>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</si>
  <si>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</si>
  <si>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</si>
  <si>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</si>
  <si>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</si>
  <si>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</si>
  <si>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</si>
  <si>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</si>
  <si>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</si>
  <si>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</si>
  <si>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</si>
  <si>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</si>
  <si>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</si>
  <si>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</si>
  <si>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</si>
  <si>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</si>
  <si>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</si>
  <si>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</si>
  <si>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</si>
  <si>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</si>
  <si>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</si>
  <si>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</si>
  <si>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</si>
  <si>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</si>
  <si>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</si>
  <si>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</si>
  <si>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</si>
  <si>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</si>
  <si>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</si>
  <si>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</si>
  <si>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</si>
  <si>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</si>
  <si>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</si>
  <si>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</si>
  <si>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</si>
  <si>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</si>
  <si>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</si>
  <si>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</si>
  <si>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</si>
  <si>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</si>
  <si>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</si>
  <si>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</si>
  <si>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</si>
  <si>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</si>
  <si>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</si>
  <si>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</si>
  <si>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</si>
  <si>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</si>
  <si>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</si>
  <si>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</si>
  <si>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</si>
  <si>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</si>
  <si>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</si>
  <si>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</si>
  <si>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</si>
  <si>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</si>
  <si>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</si>
  <si>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</si>
  <si>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</si>
  <si>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</si>
  <si>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</si>
  <si>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</si>
  <si>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</si>
  <si>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</si>
  <si>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</si>
  <si>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</si>
  <si>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</si>
  <si>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</si>
  <si>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</si>
  <si>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</si>
  <si>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</si>
  <si>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</si>
  <si>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</si>
  <si>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</si>
  <si>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</si>
  <si>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</si>
  <si>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</si>
  <si>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</si>
  <si>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</si>
  <si>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</si>
  <si>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</si>
  <si>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</si>
  <si>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</si>
  <si>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</si>
  <si>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</si>
  <si>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</si>
  <si>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</si>
  <si>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</si>
  <si>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</si>
  <si>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</si>
  <si>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</si>
  <si>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</si>
  <si>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</si>
  <si>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</si>
  <si>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</si>
  <si>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</si>
  <si>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</si>
  <si>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</si>
  <si>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</si>
  <si>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</si>
  <si>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</si>
  <si>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</si>
  <si>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</si>
  <si>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</si>
  <si>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</si>
  <si>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</si>
  <si>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</si>
  <si>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</si>
  <si>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</si>
  <si>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</si>
  <si>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</si>
  <si>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</si>
  <si>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</si>
  <si>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</si>
  <si>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</si>
  <si>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</si>
  <si>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</si>
  <si>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</si>
  <si>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</si>
  <si>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</si>
  <si>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</si>
  <si>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</si>
  <si>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</si>
  <si>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</si>
  <si>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</si>
  <si>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</si>
  <si>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</si>
  <si>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</si>
  <si>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</si>
  <si>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</si>
  <si>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</si>
  <si>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</si>
  <si>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</si>
  <si>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</si>
  <si>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</si>
  <si>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</si>
  <si>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</si>
  <si>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</si>
  <si>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</si>
  <si>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</si>
  <si>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</si>
  <si>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</si>
  <si>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</si>
  <si>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</si>
  <si>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</si>
  <si>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</si>
  <si>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</si>
  <si>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</si>
  <si>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</si>
  <si>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</si>
  <si>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</si>
  <si>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</si>
  <si>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</si>
  <si>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</si>
  <si>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</si>
  <si>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</si>
  <si>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</si>
  <si>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</si>
  <si>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</si>
  <si>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</si>
  <si>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</si>
  <si>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</si>
  <si>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</si>
  <si>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</si>
  <si>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</si>
  <si>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</si>
  <si>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</si>
  <si>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</si>
  <si>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</si>
  <si>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</si>
  <si>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</si>
  <si>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</si>
  <si>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</si>
  <si>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</si>
  <si>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</si>
  <si>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</si>
  <si>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</si>
  <si>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</si>
  <si>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</si>
  <si>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</si>
  <si>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</si>
  <si>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</si>
  <si>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</si>
  <si>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</si>
  <si>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</si>
  <si>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</si>
  <si>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</si>
  <si>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</si>
  <si>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</si>
  <si>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</si>
  <si>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</si>
  <si>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</si>
  <si>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</si>
  <si>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</si>
  <si>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</si>
  <si>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</si>
  <si>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</si>
  <si>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</si>
  <si>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</si>
  <si>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</si>
  <si>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</si>
  <si>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</si>
  <si>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</si>
  <si>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</si>
  <si>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</si>
  <si>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</si>
  <si>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</si>
  <si>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</si>
  <si>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</si>
  <si>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</si>
  <si>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</si>
  <si>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</si>
  <si>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</si>
  <si>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</si>
  <si>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</si>
  <si>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</si>
  <si>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</si>
  <si>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</si>
  <si>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</si>
  <si>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</si>
  <si>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</si>
  <si>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</si>
  <si>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</si>
  <si>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</si>
  <si>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</si>
  <si>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</si>
  <si>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</si>
  <si>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</si>
  <si>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</si>
  <si>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</si>
  <si>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</si>
  <si>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</si>
  <si>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</si>
  <si>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</si>
  <si>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</si>
  <si>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</si>
  <si>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</si>
  <si>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</si>
  <si>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</si>
  <si>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</si>
  <si>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</si>
  <si>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</si>
  <si>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</si>
  <si>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</si>
  <si>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</si>
  <si>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</si>
  <si>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</si>
  <si>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</si>
  <si>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</si>
  <si>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</si>
  <si>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</si>
  <si>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</si>
  <si>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</si>
  <si>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</si>
  <si>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</si>
  <si>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</si>
  <si>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</si>
  <si>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</si>
  <si>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</si>
  <si>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</si>
  <si>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</si>
  <si>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</si>
  <si>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</si>
  <si>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</si>
  <si>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</si>
  <si>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</si>
  <si>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</si>
  <si>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</si>
  <si>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</si>
  <si>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</si>
  <si>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</si>
  <si>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</si>
  <si>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</si>
  <si>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</si>
  <si>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</si>
  <si>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</si>
  <si>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</si>
  <si>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</si>
  <si>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</si>
  <si>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</si>
  <si>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</si>
  <si>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</si>
  <si>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</si>
  <si>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</si>
  <si>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</si>
  <si>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</si>
  <si>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</si>
  <si>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</si>
  <si>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</si>
  <si>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</si>
  <si>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</si>
  <si>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</si>
  <si>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</si>
  <si>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</si>
  <si>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</si>
  <si>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</si>
  <si>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</si>
  <si>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</si>
  <si>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</si>
  <si>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</si>
  <si>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</si>
  <si>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</si>
  <si>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</si>
  <si>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</si>
  <si>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</si>
  <si>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</si>
  <si>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</si>
  <si>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</si>
  <si>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</si>
  <si>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</si>
  <si>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</si>
  <si>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</si>
  <si>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</si>
  <si>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</si>
  <si>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</si>
  <si>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</si>
  <si>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</si>
  <si>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</si>
  <si>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</si>
  <si>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</si>
  <si>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</si>
  <si>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</si>
  <si>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</si>
  <si>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</si>
  <si>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</si>
  <si>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</si>
  <si>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</si>
  <si>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</si>
  <si>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</si>
  <si>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</si>
  <si>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</si>
  <si>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</si>
  <si>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</si>
  <si>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</si>
  <si>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</si>
  <si>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</si>
  <si>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</si>
  <si>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</si>
  <si>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</si>
  <si>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</si>
  <si>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</si>
  <si>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</si>
  <si>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</si>
  <si>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</si>
  <si>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</si>
  <si>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</si>
  <si>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</si>
  <si>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</si>
  <si>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</si>
  <si>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</si>
  <si>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</si>
  <si>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</si>
  <si>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</si>
  <si>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</si>
  <si>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</si>
  <si>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</si>
  <si>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</si>
  <si>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</si>
  <si>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</si>
  <si>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</si>
  <si>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</si>
  <si>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</si>
  <si>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</si>
  <si>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</si>
  <si>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</si>
  <si>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</si>
  <si>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</si>
  <si>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</si>
  <si>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</si>
  <si>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</si>
  <si>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</si>
  <si>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</si>
  <si>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</si>
  <si>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</si>
  <si>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</si>
  <si>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</si>
  <si>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</si>
  <si>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</si>
  <si>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</si>
  <si>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</si>
  <si>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</si>
  <si>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</si>
  <si>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</si>
  <si>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</si>
  <si>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</si>
  <si>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</si>
  <si>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</si>
  <si>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</si>
  <si>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</si>
  <si>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</si>
  <si>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</si>
  <si>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</si>
  <si>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</si>
  <si>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</si>
  <si>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</si>
  <si>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</si>
  <si>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</si>
  <si>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</si>
  <si>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</si>
  <si>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</si>
  <si>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</si>
  <si>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</si>
  <si>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</si>
  <si>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</si>
  <si>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</si>
  <si>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</si>
  <si>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</si>
  <si>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</si>
  <si>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</si>
  <si>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</si>
  <si>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</si>
  <si>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</si>
  <si>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</si>
  <si>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</si>
  <si>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</si>
  <si>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</si>
  <si>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</si>
  <si>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</si>
  <si>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</si>
  <si>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</si>
  <si>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</si>
  <si>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</si>
  <si>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</si>
  <si>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</si>
  <si>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</si>
  <si>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</si>
  <si>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</si>
  <si>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</si>
  <si>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</si>
  <si>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</si>
  <si>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</si>
  <si>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</si>
  <si>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</si>
  <si>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</si>
  <si>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</si>
  <si>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</si>
  <si>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</si>
  <si>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</si>
  <si>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</si>
  <si>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</si>
  <si>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</si>
  <si>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</si>
  <si>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</si>
  <si>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</si>
  <si>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</si>
  <si>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</si>
  <si>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</si>
  <si>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</si>
  <si>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</si>
  <si>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</si>
  <si>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</si>
  <si>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</si>
  <si>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</si>
  <si>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</si>
  <si>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</si>
  <si>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</si>
  <si>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</si>
  <si>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</si>
  <si>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</si>
  <si>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</si>
  <si>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</si>
  <si>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</si>
  <si>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</si>
  <si>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</si>
  <si>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</si>
  <si>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</si>
  <si>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</si>
  <si>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</si>
  <si>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</si>
  <si>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</si>
  <si>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</si>
  <si>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</si>
  <si>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</si>
  <si>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</si>
  <si>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</si>
  <si>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</si>
  <si>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</si>
  <si>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</si>
  <si>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</si>
  <si>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</si>
  <si>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</si>
  <si>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</si>
  <si>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</si>
  <si>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</si>
  <si>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</si>
  <si>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</si>
  <si>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</si>
  <si>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</si>
  <si>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</si>
  <si>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</si>
  <si>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</si>
  <si>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</si>
  <si>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</si>
  <si>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</si>
  <si>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</si>
  <si>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</si>
  <si>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</si>
  <si>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</si>
  <si>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</si>
  <si>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</si>
  <si>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</si>
  <si>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</si>
  <si>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</si>
  <si>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</si>
  <si>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</si>
  <si>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</si>
  <si>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</si>
  <si>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</si>
  <si>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</si>
  <si>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</si>
  <si>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</si>
  <si>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</si>
  <si>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</si>
  <si>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</si>
  <si>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</si>
  <si>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</si>
  <si>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</si>
  <si>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</si>
  <si>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</si>
  <si>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</si>
  <si>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</si>
  <si>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</si>
  <si>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</si>
  <si>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</si>
  <si>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</si>
  <si>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</si>
  <si>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</si>
  <si>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</si>
  <si>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</si>
  <si>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</si>
  <si>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</si>
  <si>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</si>
  <si>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</si>
  <si>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</si>
  <si>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</si>
  <si>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</si>
  <si>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</si>
  <si>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</si>
  <si>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</si>
  <si>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</si>
  <si>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</si>
  <si>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</si>
  <si>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</si>
  <si>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</si>
  <si>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</si>
  <si>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</si>
  <si>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</si>
  <si>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</si>
  <si>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</si>
  <si>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</si>
  <si>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</si>
  <si>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</si>
  <si>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</si>
  <si>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</si>
  <si>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</si>
  <si>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</si>
  <si>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</si>
  <si>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</si>
  <si>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</si>
  <si>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</si>
  <si>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</si>
  <si>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</si>
  <si>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</si>
  <si>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</si>
  <si>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</si>
  <si>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</si>
  <si>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</si>
  <si>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</si>
  <si>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</si>
  <si>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</si>
  <si>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</si>
  <si>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</si>
  <si>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</si>
  <si>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</si>
  <si>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</si>
  <si>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</si>
  <si>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</si>
  <si>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</si>
  <si>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</si>
  <si>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</si>
  <si>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</si>
  <si>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</si>
  <si>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</si>
  <si>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</si>
  <si>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</si>
  <si>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</si>
  <si>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</si>
  <si>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</si>
  <si>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</si>
  <si>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</si>
  <si>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</si>
  <si>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</si>
  <si>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</si>
  <si>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</si>
  <si>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</si>
  <si>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</si>
  <si>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</si>
  <si>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</si>
  <si>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</si>
  <si>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</si>
  <si>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</si>
  <si>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</si>
  <si>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</si>
  <si>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</si>
  <si>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</si>
  <si>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</si>
  <si>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</si>
  <si>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</si>
  <si>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</si>
  <si>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</si>
  <si>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</si>
  <si>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</si>
  <si>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</si>
  <si>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</si>
  <si>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</si>
  <si>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</si>
  <si>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</si>
  <si>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</si>
  <si>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</si>
  <si>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</si>
  <si>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</si>
  <si>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</si>
  <si>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</si>
  <si>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</si>
  <si>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</si>
  <si>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</si>
  <si>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</si>
  <si>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</si>
  <si>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</si>
  <si>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</si>
  <si>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</si>
  <si>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</si>
  <si>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</si>
  <si>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</si>
  <si>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</si>
  <si>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</si>
  <si>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</si>
  <si>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</si>
  <si>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</si>
  <si>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</si>
  <si>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</si>
  <si>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</si>
  <si>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</si>
  <si>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</si>
  <si>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</si>
  <si>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</si>
  <si>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</si>
  <si>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</si>
  <si>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</si>
  <si>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</si>
  <si>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</si>
  <si>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</si>
  <si>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</si>
  <si>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</si>
  <si>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</si>
  <si>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</si>
  <si>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</si>
  <si>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</si>
  <si>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</si>
  <si>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</si>
  <si>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</si>
  <si>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</si>
  <si>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</si>
  <si>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</si>
  <si>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</si>
  <si>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</si>
  <si>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</si>
  <si>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</si>
  <si>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</si>
  <si>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</si>
  <si>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</si>
  <si>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</si>
  <si>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</si>
  <si>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</si>
  <si>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</si>
  <si>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</si>
  <si>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</si>
  <si>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</si>
  <si>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</si>
  <si>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</si>
  <si>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</si>
  <si>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</si>
  <si>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</si>
  <si>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</si>
  <si>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</si>
  <si>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</si>
  <si>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</si>
  <si>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</si>
  <si>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</si>
  <si>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</si>
  <si>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</si>
  <si>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</si>
  <si>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</si>
  <si>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</si>
  <si>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</si>
  <si>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</si>
  <si>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</si>
  <si>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</si>
  <si>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</si>
  <si>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</si>
  <si>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</si>
  <si>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</si>
  <si>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</si>
  <si>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</si>
  <si>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</si>
  <si>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</si>
  <si>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</si>
  <si>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</si>
  <si>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</si>
  <si>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</si>
  <si>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</si>
  <si>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</si>
  <si>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</si>
  <si>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</si>
  <si>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</si>
  <si>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</si>
  <si>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</si>
  <si>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</si>
  <si>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</si>
  <si>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</si>
  <si>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</si>
  <si>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</si>
  <si>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</si>
  <si>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</si>
  <si>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</si>
  <si>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</si>
  <si>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</si>
  <si>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</si>
  <si>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</si>
  <si>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</si>
  <si>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</si>
  <si>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</si>
  <si>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</si>
  <si>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</si>
  <si>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</si>
  <si>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</si>
  <si>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</si>
  <si>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</si>
  <si>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</si>
  <si>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</si>
  <si>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</si>
  <si>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</si>
  <si>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</si>
  <si>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</si>
  <si>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</si>
  <si>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</si>
  <si>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</si>
  <si>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</si>
  <si>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</si>
  <si>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</si>
  <si>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</si>
  <si>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</si>
  <si>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</si>
  <si>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</si>
  <si>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</si>
  <si>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</si>
  <si>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</si>
  <si>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</si>
  <si>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</si>
  <si>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</si>
  <si>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</si>
  <si>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</si>
  <si>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</si>
  <si>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</si>
  <si>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</si>
  <si>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</si>
  <si>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</si>
  <si>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</si>
  <si>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</si>
  <si>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</si>
  <si>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</si>
  <si>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</si>
  <si>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</si>
  <si>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</si>
  <si>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</si>
  <si>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</si>
  <si>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</si>
  <si>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</si>
  <si>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</si>
  <si>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</si>
  <si>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</si>
  <si>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</si>
  <si>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</si>
  <si>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</si>
  <si>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</si>
  <si>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</si>
  <si>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</si>
  <si>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</si>
  <si>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</si>
  <si>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</si>
  <si>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</si>
  <si>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</si>
  <si>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</si>
  <si>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</si>
  <si>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</si>
  <si>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</si>
  <si>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</si>
  <si>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</si>
  <si>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</si>
  <si>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</si>
  <si>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</si>
  <si>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</si>
  <si>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</si>
  <si>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</si>
  <si>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</si>
  <si>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</si>
  <si>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</si>
  <si>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</si>
  <si>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</si>
  <si>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</si>
  <si>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</si>
  <si>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</si>
  <si>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</si>
  <si>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</si>
  <si>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</si>
  <si>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</si>
  <si>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</si>
  <si>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</si>
  <si>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</si>
  <si>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</si>
  <si>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</si>
  <si>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</si>
  <si>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</si>
  <si>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</si>
  <si>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</si>
  <si>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</si>
  <si>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</si>
  <si>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</si>
  <si>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</si>
  <si>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</si>
  <si>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</si>
  <si>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</si>
  <si>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</si>
  <si>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</si>
  <si>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</si>
  <si>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</si>
  <si>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</si>
  <si>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</si>
  <si>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</si>
  <si>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</si>
  <si>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</si>
  <si>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</si>
  <si>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</si>
  <si>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</si>
  <si>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</si>
  <si>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</si>
  <si>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</si>
  <si>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</si>
  <si>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</si>
  <si>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</si>
  <si>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</si>
  <si>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</si>
  <si>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</si>
  <si>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</si>
  <si>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</si>
  <si>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</si>
  <si>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</si>
  <si>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</si>
  <si>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</si>
  <si>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</si>
  <si>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</si>
  <si>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</si>
  <si>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</si>
  <si>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</si>
  <si>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</si>
  <si>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</si>
  <si>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</si>
  <si>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</si>
  <si>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</si>
  <si>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</si>
  <si>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</si>
  <si>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</si>
  <si>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</si>
  <si>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</si>
  <si>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</si>
  <si>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</si>
  <si>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</si>
  <si>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</si>
  <si>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</si>
  <si>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</si>
  <si>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</si>
  <si>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</si>
  <si>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</si>
  <si>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</si>
  <si>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</si>
  <si>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</si>
  <si>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</si>
  <si>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</si>
  <si>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</si>
  <si>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</si>
  <si>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</si>
  <si>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</si>
  <si>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</si>
  <si>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</si>
  <si>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</si>
  <si>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</si>
  <si>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</si>
  <si>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</si>
  <si>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</si>
  <si>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</si>
  <si>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</si>
  <si>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</si>
  <si>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</si>
  <si>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</si>
  <si>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</si>
  <si>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</si>
  <si>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</si>
  <si>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</si>
  <si>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</si>
  <si>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</si>
  <si>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</si>
  <si>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</si>
  <si>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</si>
  <si>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</si>
  <si>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</si>
  <si>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</si>
  <si>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</si>
  <si>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</si>
  <si>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</si>
  <si>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</si>
  <si>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</si>
  <si>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</si>
  <si>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</si>
  <si>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</si>
  <si>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</si>
  <si>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</si>
  <si>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</si>
  <si>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</si>
  <si>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</si>
  <si>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</si>
  <si>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</si>
  <si>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</si>
  <si>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</si>
  <si>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</si>
  <si>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</si>
  <si>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</si>
  <si>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</si>
  <si>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</si>
  <si>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</si>
  <si>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</si>
  <si>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</si>
  <si>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</si>
  <si>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</si>
  <si>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</si>
  <si>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</si>
  <si>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</si>
  <si>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</si>
  <si>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</si>
  <si>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</si>
  <si>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</si>
  <si>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</si>
  <si>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</si>
  <si>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</si>
  <si>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</si>
  <si>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</si>
  <si>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</si>
  <si>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</si>
  <si>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</si>
  <si>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</si>
  <si>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</si>
  <si>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</si>
  <si>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</si>
  <si>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</si>
  <si>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</si>
  <si>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</si>
  <si>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</si>
  <si>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</si>
  <si>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</si>
  <si>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</si>
  <si>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</si>
  <si>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</si>
  <si>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</si>
  <si>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</si>
  <si>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</si>
  <si>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</si>
  <si>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</si>
  <si>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</si>
  <si>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</si>
  <si>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</si>
  <si>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</si>
  <si>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</si>
  <si>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</si>
  <si>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</si>
  <si>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</si>
  <si>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</si>
  <si>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</si>
  <si>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</si>
  <si>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</si>
  <si>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</si>
  <si>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</si>
  <si>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</si>
  <si>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</si>
  <si>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</si>
  <si>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</si>
  <si>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</si>
  <si>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</si>
  <si>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</si>
  <si>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</si>
  <si>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</si>
  <si>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</si>
  <si>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</si>
  <si>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</si>
  <si>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</si>
  <si>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</si>
  <si>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</si>
  <si>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</si>
  <si>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</si>
  <si>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</si>
  <si>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</si>
  <si>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</si>
  <si>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</si>
  <si>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</si>
  <si>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</si>
  <si>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</si>
  <si>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</si>
  <si>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</si>
  <si>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</si>
  <si>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</si>
  <si>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</si>
  <si>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</si>
  <si>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</si>
  <si>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</si>
  <si>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</si>
  <si>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</si>
  <si>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</si>
  <si>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</si>
  <si>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</si>
  <si>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</si>
  <si>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</si>
  <si>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</si>
  <si>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</si>
  <si>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</si>
  <si>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</si>
  <si>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</si>
  <si>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</si>
  <si>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</si>
  <si>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</si>
  <si>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</si>
  <si>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</si>
  <si>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</si>
  <si>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</si>
  <si>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</si>
  <si>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</si>
  <si>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</si>
  <si>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</si>
  <si>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</si>
  <si>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</si>
  <si>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</si>
  <si>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</si>
  <si>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</si>
  <si>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</si>
  <si>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</si>
  <si>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</si>
  <si>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</si>
  <si>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</si>
  <si>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</si>
  <si>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</si>
  <si>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</si>
  <si>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</si>
  <si>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</si>
  <si>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</si>
  <si>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</si>
  <si>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</si>
  <si>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</si>
  <si>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</si>
  <si>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</si>
  <si>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</si>
  <si>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</si>
  <si>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</si>
  <si>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</si>
  <si>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</si>
  <si>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</si>
  <si>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</si>
  <si>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</si>
  <si>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</si>
  <si>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</si>
  <si>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</si>
  <si>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</si>
  <si>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</si>
  <si>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</si>
  <si>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</si>
  <si>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</si>
  <si>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</si>
  <si>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</si>
  <si>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</si>
  <si>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</si>
  <si>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</si>
  <si>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</si>
  <si>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</si>
  <si>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</si>
  <si>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</si>
  <si>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</si>
  <si>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</si>
  <si>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</si>
  <si>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</si>
  <si>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</si>
  <si>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</si>
  <si>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</si>
  <si>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</si>
  <si>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</si>
  <si>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</si>
  <si>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</si>
  <si>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</si>
  <si>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</si>
  <si>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</si>
  <si>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</si>
  <si>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</si>
  <si>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</si>
  <si>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</si>
  <si>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</si>
  <si>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</si>
  <si>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</si>
  <si>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</si>
  <si>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</si>
  <si>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</si>
  <si>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</si>
  <si>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</si>
  <si>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</si>
  <si>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</si>
  <si>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</si>
  <si>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</si>
  <si>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</si>
  <si>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</si>
  <si>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</si>
  <si>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</si>
  <si>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</si>
  <si>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</si>
  <si>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</si>
  <si>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</si>
  <si>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</si>
  <si>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</si>
  <si>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</si>
  <si>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</si>
  <si>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</si>
  <si>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</si>
  <si>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</si>
  <si>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</si>
  <si>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</si>
  <si>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</si>
  <si>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</si>
  <si>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</si>
  <si>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</si>
  <si>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</si>
  <si>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</si>
  <si>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</si>
  <si>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</si>
  <si>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</si>
  <si>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</si>
  <si>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</si>
  <si>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</si>
  <si>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</si>
  <si>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</si>
  <si>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</si>
  <si>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</si>
  <si>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</si>
  <si>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</si>
  <si>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</si>
  <si>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</si>
  <si>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</si>
  <si>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</si>
  <si>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</si>
  <si>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</si>
  <si>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</si>
  <si>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</si>
  <si>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</si>
  <si>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</si>
  <si>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</si>
  <si>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20mins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</si>
  <si>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</si>
  <si>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</si>
  <si>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</si>
  <si>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</si>
  <si>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</si>
  <si>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</si>
  <si>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</si>
  <si>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</si>
  <si>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</si>
  <si>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</si>
  <si>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</si>
  <si>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moved need 40 min</t>
  </si>
  <si>
    <t>PCM-20251006-00000300</t>
  </si>
  <si>
    <t>TE team visited site found access issue as site located at building roof top and owner not available</t>
  </si>
  <si>
    <t>PCM-20251006-00000304</t>
  </si>
  <si>
    <t>PCM-20251006-00000432</t>
  </si>
  <si>
    <t>EM team moved need 70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</si>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</sst>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30" fillId="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4">
    <sortCondition ref="H1:H2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2" totalsRowShown="0" headerRowDxfId="157" dataDxfId="156" headerRowBorderDxfId="154" tableBorderDxfId="155" totalsRowBorderDxfId="153">
  <autoFilter ref="A1:CJ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3" totalsRowShown="0" headerRowDxfId="64" dataDxfId="63" headerRowBorderDxfId="61" tableBorderDxfId="62">
  <autoFilter ref="A1:L121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4"/>
  <sheetViews>
    <sheetView workbookViewId="0">
      <selection activeCell="H7" sqref="H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273.33415162037272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45936.282577546299</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45936.282577546299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45936.282577546299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45936.282577546299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45936.282577546299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45936.282577546299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45936.282577546299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45936.282577546299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45936.282577546299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45936.282577546299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45936.282577546299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45936.282577546299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45936.282577546299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45936.282577546299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45936.282577546299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45936.282577546299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45936.282577546299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45936.282577546299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45936.282577546299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45936.282577546299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45936.282577546299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45936.282577546299</v>
      </c>
      <c r="H24" s="68"/>
      <c r="I24" s="73" t="str">
        <f>IFERROR(VLOOKUP(D24,DB!A:F,6,0),"")</f>
        <v/>
      </c>
      <c r="J24" s="73" t="str">
        <f>IFERROR(VLOOKUP(D24,DB!A:G,7,0),"")</f>
        <v/>
      </c>
      <c r="K24" s="69"/>
      <c r="L24" s="70" t="str">
        <f>IFERROR(VLOOKUP(D24,DB!A:I,9,0),"")</f>
        <v/>
      </c>
    </row>
  </sheetData>
  <customSheetViews>
    <customSheetView guid="{F6042A99-DD27-4453-835D-0834D95730CC}" filter="1" showAutoFilter="1">
      <pageMargins left="0" right="0" top="0" bottom="0" header="0" footer="0"/>
      <autoFilter ref="B1:M1" xr:uid="{B79C7A1F-724B-4D9D-B3BD-59E8EBC4C536}"/>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244.63079513888806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129.55549421296746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111.28273958333739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0.85045949074265081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0.46012384259665851</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45936.282577546299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45936.282577546299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45936.282577546299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45936.282577546299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45936.282577546299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45936.282577546299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45936.282577546299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45936.282577546299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45936.282577546299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45936.282577546299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45936.282577546299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45936.282577546299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45936.282577546299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45936.282577546299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45936.282577546299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45936.282577546299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45936.282577546299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45936.282577546299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45936.282577546299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45936.282577546299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45936.282577546299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45936.282577546299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45936.282577546299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45936.282577546299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45936.282577546299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45936.282577546299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45936.282577546299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45936.282577546299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45936.282577546299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45936.282577546299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45936.282577546299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45936.282577546299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45936.282577546299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45936.282577546299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45936.282577546299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45936.282577546299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45936.282577546299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45936.282577546299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45936.282577546299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45936.282577546299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45936.282577546299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45936.282577546299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45936.282577546299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45936.282577546299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45936.282577546299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45936.282577546299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45936.282577546299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45936.282577546299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45936.282577546299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45936.282577546299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45936.282577546299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45936.282577546299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45936.282577546299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45936.282577546299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45936.282577546299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45936.282577546299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45936.282577546299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45936.282577546299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45936.282577546299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45936.282577546299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45936.282577546299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45936.282577546299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45936.282577546299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45936.282577546299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45936.282577546299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45936.282577546299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45936.282577546299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45936.282577546299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45936.282577546299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45936.282577546299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45936.282577546299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45936.282577546299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45936.282577546299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45936.282577546299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45936.282577546299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45936.282577546299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45936.282577546299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45936.282577546299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45936.282577546299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45936.282577546299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45936.282577546299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45936.282577546299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45936.282577546299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45936.282577546299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45936.282577546299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45936.282577546299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45936.282577546299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45936.282577546299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45936.282577546299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45936.282577546299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45936.282577546299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45936.282577546299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45936.282577546299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45936.282577546299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45936.282577546299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45936.282577546299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45936.282577546299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45936.282577546299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45936.282577546299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45936.282577546299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45936.282577546299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45936.282577546299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45936.282577546299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45936.282577546299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45936.282577546299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45936.282577546299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45936.282577546299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45936.282577546299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45936.282577546299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45936.282577546299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45936.282577546299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45936.282577546299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45936.282577546299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45936.282577546299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45936.282577546299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45936.282577546299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45936.282577546299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45936.282577546299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45936.282577546299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45936.282577546299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45936.282577546299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45936.282577546299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45936.282577546299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45936.282577546299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45936.282577546299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45936.282577546299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45936.282577546299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45936.282577546299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45936.282577546299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45936.282577546299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45936.282577546299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45936.282577546299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45936.282577546299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45936.282577546299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45936.282577546299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45936.282577546299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45936.282577546299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45936.282577546299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45936.282577546299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45936.282577546299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45936.282577546299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45936.282577546299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45936.282577546299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45936.282577546299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45936.282577546299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45936.282577546299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45936.282577546299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45936.282577546299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45936.282577546299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45936.282577546299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45936.282577546299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45936.282577546299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45936.282577546299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45936.282577546299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45936.282577546299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45936.282577546299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45936.282577546299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45936.282577546299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45936.282577546299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45936.282577546299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45936.282577546299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45936.282577546299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45936.282577546299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45936.282577546299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45936.282577546299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45936.282577546299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45936.282577546299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45936.282577546299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45936.282577546299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45936.282577546299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45936.282577546299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45936.282577546299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45936.282577546299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45936.282577546299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45936.282577546299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45936.282577546299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45936.282577546299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45936.282577546299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45936.282577546299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45936.282577546299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45936.282577546299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45936.282577546299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45936.282577546299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45936.282577546299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45936.282577546299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45936.282577546299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45936.282577546299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45936.282577546299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45936.282577546299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45936.282577546299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45936.282577546299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45936.282577546299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45936.282577546299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45936.282577546299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45936.282577546299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45936.282577546299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45936.282577546299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45936.282577546299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45936.282577546299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45936.282577546299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45936.282577546299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45936.282577546299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45936.282577546299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45936.282577546299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45936.282577546299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45936.282577546299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45936.282577546299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45936.282577546299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45936.282577546299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45936.282577546299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45936.282577546299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45936.282577546299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45936.282577546299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45936.282577546299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45936.282577546299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45936.282577546299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45936.282577546299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45936.282577546299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45936.282577546299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45936.282577546299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45936.282577546299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45936.282577546299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45936.282577546299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45936.282577546299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45936.282577546299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45936.282577546299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45936.282577546299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45936.282577546299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45936.282577546299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45936.282577546299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45936.282577546299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45936.282577546299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45936.282577546299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45936.282577546299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45936.282577546299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45936.282577546299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45936.282577546299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45936.282577546299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45936.282577546299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45936.282577546299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45936.282577546299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45936.282577546299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45936.282577546299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45936.282577546299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45936.282577546299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45936.282577546299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45936.282577546299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45936.282577546299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45936.282577546299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45936.282577546299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45936.282577546299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45936.282577546299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45936.282577546299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45936.282577546299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45936.282577546299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45936.282577546299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45936.282577546299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45936.282577546299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45936.282577546299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45936.282577546299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45936.282577546299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45936.282577546299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45936.282577546299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45936.282577546299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45936.282577546299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sheetData>
  <dataValidations count="2">
    <dataValidation allowBlank="1" showInputMessage="1" showErrorMessage="1" sqref="E1" xr:uid="{4D935161-CDD3-4592-B877-3FB59C99E142}"/>
    <dataValidation type="list" allowBlank="1" showInputMessage="1" showErrorMessage="1" sqref="E3:E2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3"/>
  <sheetViews>
    <sheetView tabSelected="1"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9"/>
      <c r="E2" s="18"/>
      <c r="F2" s="20"/>
      <c r="G2" s="21">
        <f t="shared" ref="G2:G46" ca="1" si="0">IFERROR(NOW()-F2,"-")</f>
        <v>45936.282577546299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45936.282577546299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45936.282577546299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45936.282577546299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45936.282577546299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45936.282577546299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45936.282577546299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45936.282577546299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45936.282577546299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45936.282577546299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45936.282577546299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45936.282577546299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45936.282577546299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45936.282577546299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45936.282577546299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45936.282577546299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45936.282577546299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45936.282577546299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45936.282577546299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45936.282577546299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45936.282577546299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45936.282577546299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45936.282577546299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45936.282577546299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45936.282577546299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45936.282577546299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45936.282577546299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45936.282577546299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45936.282577546299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45936.282577546299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45936.282577546299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45936.282577546299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45936.282577546299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45936.282577546299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45936.282577546299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45936.282577546299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45936.282577546299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45936.282577546299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45936.282577546299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45936.282577546299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45936.282577546299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45936.282577546299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45936.282577546299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45936.282577546299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45936.282577546299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ref="G47:G110" ca="1" si="1">IFERROR(NOW()-F47,"-")</f>
        <v>45936.282577546299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45936.282577546299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45936.282577546299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45936.282577546299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45936.282577546299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45936.282577546299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45936.282577546299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45936.282577546299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45936.282577546299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45936.282577546299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45936.282577546299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45936.282577546299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45936.282577546299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45936.282577546299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45936.282577546299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45936.282577546299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45936.282577546299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45936.282577546299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45936.282577546299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45936.282577546299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45936.282577546299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45936.282577546299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45936.282577546299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45936.282577546299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45936.282577546299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45936.282577546299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45936.282577546299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45936.282577546299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45936.282577546299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45936.282577546299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45936.282577546299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45936.282577546299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45936.282577546299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45936.282577546299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45936.282577546299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45936.282577546299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45936.282577546299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45936.282577546299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45936.282577546299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45936.282577546299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45936.282577546299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45936.282577546299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45936.282577546299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45936.282577546299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45936.282577546299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45936.282577546299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45936.282577546299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45936.282577546299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45936.282577546299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45936.282577546299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45936.282577546299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45936.282577546299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45936.282577546299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45936.282577546299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45936.282577546299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45936.282577546299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45936.282577546299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45936.282577546299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45936.282577546299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45936.282577546299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45936.282577546299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45936.282577546299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45936.282577546299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45936.282577546299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ref="G111:G174" ca="1" si="2">IFERROR(NOW()-F111,"-")</f>
        <v>45936.282577546299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45936.282577546299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45936.282577546299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45936.282577546299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45936.282577546299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45936.282577546299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45936.282577546299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45936.282577546299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45936.282577546299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45936.282577546299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45936.282577546299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45936.282577546299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45936.282577546299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45936.282577546299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45936.282577546299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45936.282577546299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45936.282577546299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45936.282577546299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45936.282577546299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45936.282577546299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45936.282577546299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45936.282577546299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45936.282577546299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45936.282577546299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45936.282577546299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45936.282577546299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45936.282577546299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45936.282577546299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45936.282577546299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45936.282577546299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45936.282577546299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45936.282577546299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45936.282577546299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45936.282577546299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45936.282577546299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45936.282577546299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45936.282577546299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45936.282577546299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45936.282577546299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45936.282577546299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45936.282577546299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45936.282577546299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45936.282577546299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45936.282577546299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45936.282577546299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45936.282577546299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45936.282577546299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45936.282577546299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45936.282577546299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45936.282577546299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45936.282577546299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45936.282577546299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45936.282577546299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45936.282577546299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45936.282577546299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45936.282577546299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45936.282577546299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45936.282577546299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45936.282577546299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45936.282577546299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45936.282577546299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45936.282577546299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45936.282577546299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45936.282577546299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ref="G175:G238" ca="1" si="3">IFERROR(NOW()-F175,"-")</f>
        <v>45936.282577546299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45936.282577546299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45936.282577546299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45936.282577546299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45936.282577546299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45936.282577546299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45936.282577546299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45936.282577546299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45936.282577546299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45936.282577546299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45936.282577546299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45936.282577546299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45936.282577546299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45936.282577546299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45936.282577546299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45936.282577546299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45936.282577546299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45936.282577546299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45936.282577546299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45936.282577546299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45936.282577546299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45936.282577546299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45936.282577546299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45936.282577546299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45936.282577546299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45936.282577546299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45936.282577546299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45936.282577546299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45936.282577546299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45936.282577546299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45936.282577546299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45936.282577546299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45936.282577546299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45936.282577546299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45936.282577546299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45936.282577546299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45936.282577546299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45936.282577546299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45936.282577546299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45936.282577546299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45936.282577546299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45936.282577546299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45936.282577546299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45936.282577546299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45936.282577546299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45936.282577546299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45936.282577546299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45936.282577546299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45936.282577546299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45936.282577546299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45936.282577546299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45936.282577546299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45936.282577546299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45936.282577546299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45936.282577546299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45936.282577546299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45936.282577546299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45936.282577546299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45936.282577546299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45936.282577546299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45936.282577546299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45936.282577546299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45936.282577546299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45936.282577546299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ref="G239:G302" ca="1" si="4">IFERROR(NOW()-F239,"-")</f>
        <v>45936.282577546299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45936.282577546299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45936.282577546299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45936.282577546299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45936.282577546299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45936.282577546299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45936.282577546299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45936.282577546299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45936.282577546299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45936.282577546299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45936.282577546299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45936.282577546299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45936.282577546299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45936.282577546299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45936.282577546299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45936.282577546299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45936.282577546299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45936.282577546299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45936.282577546299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45936.282577546299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45936.282577546299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45936.282577546299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45936.282577546299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45936.282577546299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45936.282577546299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45936.282577546299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45936.282577546299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45936.282577546299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45936.282577546299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45936.282577546299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45936.282577546299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45936.282577546299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45936.282577546299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45936.282577546299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45936.282577546299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45936.282577546299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45936.282577546299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45936.282577546299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45936.282577546299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45936.282577546299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45936.282577546299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45936.282577546299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45936.282577546299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45936.282577546299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45936.282577546299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45936.282577546299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45936.282577546299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45936.282577546299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45936.282577546299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45936.282577546299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45936.282577546299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45936.282577546299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45936.282577546299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45936.282577546299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45936.282577546299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45936.282577546299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45936.282577546299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45936.282577546299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45936.282577546299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45936.282577546299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45936.282577546299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45936.282577546299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45936.282577546299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45936.282577546299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ref="G303:G366" ca="1" si="5">IFERROR(NOW()-F303,"-")</f>
        <v>45936.282577546299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45936.282577546299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45936.282577546299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45936.282577546299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45936.282577546299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45936.282577546299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45936.282577546299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45936.282577546299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45936.282577546299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45936.282577546299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45936.282577546299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45936.282577546299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45936.282577546299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45936.282577546299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45936.282577546299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45936.282577546299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45936.282577546299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45936.282577546299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45936.282577546299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45936.282577546299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45936.282577546299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45936.282577546299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45936.282577546299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45936.282577546299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45936.282577546299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45936.282577546299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45936.282577546299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45936.282577546299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45936.282577546299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45936.282577546299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45936.282577546299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45936.282577546299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45936.282577546299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45936.282577546299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45936.282577546299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45936.282577546299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45936.282577546299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45936.282577546299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45936.282577546299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45936.282577546299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45936.282577546299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45936.282577546299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45936.282577546299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45936.282577546299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45936.282577546299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45936.282577546299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45936.282577546299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45936.282577546299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45936.282577546299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45936.282577546299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45936.282577546299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45936.282577546299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45936.282577546299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45936.282577546299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45936.282577546299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45936.282577546299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45936.282577546299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45936.282577546299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45936.282577546299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45936.282577546299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45936.282577546299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45936.282577546299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45936.282577546299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45936.282577546299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ref="G367:G430" ca="1" si="6">IFERROR(NOW()-F367,"-")</f>
        <v>45936.282577546299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45936.282577546299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45936.282577546299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45936.282577546299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45936.282577546299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45936.282577546299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45936.282577546299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45936.282577546299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45936.282577546299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45936.282577546299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45936.282577546299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45936.282577546299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45936.282577546299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45936.282577546299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45936.282577546299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45936.282577546299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45936.282577546299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45936.282577546299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45936.282577546299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45936.282577546299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45936.282577546299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45936.282577546299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45936.282577546299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45936.282577546299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45936.282577546299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45936.282577546299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45936.282577546299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45936.282577546299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45936.282577546299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45936.282577546299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45936.282577546299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45936.282577546299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45936.282577546299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45936.282577546299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45936.282577546299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45936.282577546299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45936.282577546299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45936.282577546299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45936.282577546299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45936.282577546299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45936.282577546299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45936.282577546299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45936.282577546299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45936.282577546299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45936.282577546299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45936.282577546299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45936.282577546299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45936.282577546299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45936.282577546299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45936.282577546299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45936.282577546299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45936.282577546299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45936.282577546299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45936.282577546299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45936.282577546299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45936.282577546299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45936.282577546299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45936.282577546299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45936.282577546299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45936.282577546299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45936.282577546299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45936.282577546299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45936.282577546299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45936.282577546299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ref="G431:G494" ca="1" si="7">IFERROR(NOW()-F431,"-")</f>
        <v>45936.282577546299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45936.282577546299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45936.282577546299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45936.282577546299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45936.282577546299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45936.282577546299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45936.282577546299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45936.282577546299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45936.282577546299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45936.282577546299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45936.282577546299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45936.282577546299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45936.282577546299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45936.282577546299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45936.282577546299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45936.282577546299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45936.282577546299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45936.282577546299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45936.282577546299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45936.282577546299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45936.282577546299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45936.282577546299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45936.282577546299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45936.282577546299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45936.282577546299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45936.282577546299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45936.282577546299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45936.282577546299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45936.282577546299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45936.282577546299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45936.282577546299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45936.282577546299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45936.282577546299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45936.282577546299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45936.282577546299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45936.282577546299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45936.282577546299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45936.282577546299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45936.282577546299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45936.282577546299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45936.282577546299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45936.282577546299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45936.282577546299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45936.282577546299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45936.282577546299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45936.282577546299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45936.282577546299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45936.282577546299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45936.282577546299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45936.282577546299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45936.282577546299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45936.282577546299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45936.282577546299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45936.282577546299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45936.282577546299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45936.282577546299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45936.282577546299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45936.282577546299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45936.282577546299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45936.282577546299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45936.282577546299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45936.282577546299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45936.282577546299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45936.282577546299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ref="G495:G558" ca="1" si="8">IFERROR(NOW()-F495,"-")</f>
        <v>45936.282577546299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45936.282577546299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45936.282577546299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45936.282577546299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45936.282577546299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45936.282577546299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45936.282577546299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45936.282577546299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45936.282577546299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45936.282577546299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45936.282577546299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45936.282577546299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45936.282577546299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45936.282577546299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45936.282577546299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45936.282577546299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45936.282577546299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45936.282577546299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45936.282577546299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45936.282577546299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45936.282577546299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45936.282577546299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45936.282577546299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45936.282577546299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45936.282577546299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45936.282577546299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45936.282577546299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45936.282577546299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45936.282577546299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45936.282577546299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45936.282577546299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45936.282577546299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45936.282577546299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45936.282577546299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45936.282577546299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45936.282577546299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45936.282577546299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45936.282577546299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45936.282577546299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45936.282577546299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45936.282577546299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45936.282577546299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45936.282577546299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45936.282577546299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45936.282577546299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45936.282577546299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45936.282577546299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45936.282577546299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45936.282577546299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45936.282577546299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45936.282577546299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45936.282577546299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45936.282577546299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45936.282577546299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45936.282577546299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45936.282577546299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45936.282577546299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45936.282577546299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45936.282577546299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45936.282577546299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45936.282577546299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45936.282577546299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45936.282577546299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45936.282577546299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ref="G559:G622" ca="1" si="9">IFERROR(NOW()-F559,"-")</f>
        <v>45936.282577546299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45936.282577546299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45936.282577546299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45936.282577546299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45936.282577546299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45936.282577546299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45936.282577546299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45936.282577546299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45936.282577546299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45936.282577546299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45936.282577546299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45936.282577546299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45936.282577546299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45936.282577546299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45936.282577546299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45936.282577546299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45936.282577546299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45936.282577546299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45936.282577546299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45936.282577546299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45936.282577546299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45936.282577546299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45936.282577546299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45936.282577546299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45936.282577546299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45936.282577546299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45936.282577546299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45936.282577546299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45936.282577546299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45936.282577546299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45936.282577546299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45936.282577546299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45936.282577546299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45936.282577546299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45936.282577546299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45936.282577546299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45936.282577546299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45936.282577546299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45936.282577546299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45936.282577546299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45936.282577546299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45936.282577546299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45936.282577546299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45936.282577546299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45936.282577546299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45936.282577546299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45936.282577546299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45936.282577546299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45936.282577546299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45936.282577546299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45936.282577546299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45936.282577546299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45936.282577546299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45936.282577546299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45936.282577546299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45936.282577546299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45936.282577546299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45936.282577546299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45936.282577546299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45936.282577546299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45936.282577546299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45936.282577546299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45936.282577546299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45936.282577546299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ref="G623:G686" ca="1" si="10">IFERROR(NOW()-F623,"-")</f>
        <v>45936.282577546299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45936.282577546299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45936.282577546299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45936.282577546299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45936.282577546299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45936.282577546299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45936.282577546299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45936.282577546299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45936.282577546299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45936.282577546299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45936.282577546299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45936.282577546299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45936.282577546299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45936.282577546299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45936.282577546299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45936.282577546299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45936.282577546299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45936.282577546299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45936.282577546299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45936.282577546299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45936.282577546299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45936.282577546299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45936.282577546299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45936.282577546299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45936.282577546299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45936.282577546299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45936.282577546299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45936.282577546299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45936.282577546299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45936.282577546299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45936.282577546299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45936.282577546299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45936.282577546299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45936.282577546299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45936.282577546299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45936.282577546299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45936.282577546299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45936.282577546299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45936.282577546299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45936.282577546299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45936.282577546299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45936.282577546299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45936.282577546299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45936.282577546299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45936.282577546299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45936.282577546299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45936.282577546299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45936.282577546299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45936.282577546299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45936.282577546299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45936.282577546299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45936.282577546299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45936.282577546299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45936.282577546299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45936.282577546299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45936.282577546299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45936.282577546299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45936.282577546299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45936.282577546299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45936.282577546299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45936.282577546299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45936.282577546299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45936.282577546299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45936.282577546299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ref="G687:G750" ca="1" si="11">IFERROR(NOW()-F687,"-")</f>
        <v>45936.282577546299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45936.282577546299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45936.282577546299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45936.282577546299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45936.282577546299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45936.282577546299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45936.282577546299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45936.282577546299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45936.282577546299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45936.282577546299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45936.282577546299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45936.282577546299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45936.282577546299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45936.282577546299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45936.282577546299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45936.282577546299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45936.282577546299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45936.282577546299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45936.282577546299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45936.282577546299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45936.282577546299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45936.282577546299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45936.282577546299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45936.282577546299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45936.282577546299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45936.282577546299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45936.282577546299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45936.282577546299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45936.282577546299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45936.282577546299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45936.282577546299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45936.282577546299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45936.282577546299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45936.282577546299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45936.282577546299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45936.282577546299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45936.282577546299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45936.282577546299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45936.282577546299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45936.282577546299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45936.282577546299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45936.282577546299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45936.282577546299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45936.282577546299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45936.282577546299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45936.282577546299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45936.282577546299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45936.282577546299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45936.282577546299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45936.282577546299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45936.282577546299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45936.282577546299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45936.282577546299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45936.282577546299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45936.282577546299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45936.282577546299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45936.282577546299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45936.282577546299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45936.282577546299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45936.282577546299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45936.282577546299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45936.282577546299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45936.282577546299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45936.282577546299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ref="G751:G814" ca="1" si="12">IFERROR(NOW()-F751,"-")</f>
        <v>45936.282577546299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45936.282577546299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45936.282577546299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45936.282577546299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45936.282577546299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45936.282577546299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45936.282577546299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45936.282577546299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45936.282577546299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45936.282577546299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45936.282577546299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45936.282577546299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45936.282577546299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45936.282577546299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45936.282577546299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45936.282577546299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45936.282577546299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45936.282577546299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45936.282577546299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45936.282577546299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45936.282577546299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45936.282577546299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45936.282577546299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45936.282577546299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45936.282577546299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45936.282577546299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45936.282577546299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45936.282577546299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45936.282577546299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45936.282577546299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45936.282577546299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45936.282577546299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45936.282577546299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45936.282577546299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45936.282577546299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45936.282577546299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45936.282577546299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45936.282577546299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45936.282577546299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45936.282577546299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45936.282577546299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45936.282577546299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45936.282577546299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45936.282577546299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45936.282577546299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45936.282577546299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45936.282577546299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45936.282577546299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45936.282577546299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45936.282577546299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45936.282577546299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45936.282577546299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45936.282577546299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45936.282577546299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45936.282577546299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45936.282577546299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45936.282577546299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45936.282577546299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45936.282577546299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45936.282577546299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45936.282577546299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45936.282577546299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45936.282577546299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45936.282577546299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ref="G815:G878" ca="1" si="13">IFERROR(NOW()-F815,"-")</f>
        <v>45936.282577546299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45936.282577546299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45936.282577546299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45936.282577546299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45936.282577546299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45936.282577546299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45936.282577546299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45936.282577546299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45936.282577546299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45936.282577546299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45936.282577546299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45936.282577546299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45936.282577546299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45936.282577546299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45936.282577546299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45936.282577546299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45936.282577546299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45936.282577546299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45936.282577546299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45936.282577546299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45936.282577546299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45936.282577546299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45936.282577546299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45936.282577546299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45936.282577546299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45936.282577546299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45936.282577546299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45936.282577546299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45936.282577546299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45936.282577546299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45936.282577546299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45936.282577546299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45936.282577546299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45936.282577546299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45936.282577546299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45936.282577546299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45936.282577546299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45936.282577546299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45936.282577546299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45936.282577546299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45936.282577546299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45936.282577546299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45936.282577546299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45936.282577546299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45936.282577546299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45936.282577546299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45936.282577546299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45936.282577546299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45936.282577546299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45936.282577546299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45936.282577546299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45936.282577546299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45936.282577546299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45936.282577546299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45936.282577546299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45936.282577546299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45936.282577546299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45936.282577546299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45936.282577546299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45936.282577546299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45936.282577546299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45936.282577546299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45936.282577546299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45936.282577546299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ref="G879:G942" ca="1" si="14">IFERROR(NOW()-F879,"-")</f>
        <v>45936.282577546299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45936.282577546299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45936.282577546299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45936.282577546299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45936.282577546299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45936.282577546299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45936.282577546299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45936.282577546299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45936.282577546299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45936.282577546299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45936.282577546299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45936.282577546299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45936.282577546299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45936.282577546299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45936.282577546299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45936.282577546299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45936.282577546299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45936.282577546299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45936.282577546299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45936.282577546299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45936.282577546299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45936.282577546299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45936.282577546299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45936.282577546299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45936.282577546299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45936.282577546299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45936.282577546299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45936.282577546299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45936.282577546299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45936.282577546299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45936.282577546299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45936.282577546299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45936.282577546299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45936.282577546299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45936.282577546299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45936.282577546299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45936.282577546299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45936.282577546299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45936.282577546299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45936.282577546299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45936.282577546299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45936.282577546299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45936.282577546299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45936.282577546299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45936.282577546299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45936.282577546299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45936.282577546299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45936.282577546299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45936.282577546299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45936.282577546299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45936.282577546299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45936.282577546299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45936.282577546299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45936.282577546299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45936.282577546299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45936.282577546299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45936.282577546299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45936.282577546299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45936.282577546299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45936.282577546299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45936.282577546299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45936.282577546299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45936.282577546299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45936.282577546299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ref="G943:G1006" ca="1" si="15">IFERROR(NOW()-F943,"-")</f>
        <v>45936.282577546299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45936.282577546299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45936.282577546299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45936.282577546299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45936.282577546299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45936.282577546299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45936.282577546299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45936.282577546299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45936.282577546299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45936.282577546299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45936.282577546299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45936.282577546299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45936.282577546299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45936.282577546299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45936.282577546299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45936.282577546299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45936.282577546299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45936.282577546299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45936.282577546299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45936.282577546299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45936.282577546299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45936.282577546299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45936.282577546299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45936.282577546299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45936.282577546299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45936.282577546299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45936.282577546299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45936.282577546299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45936.282577546299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45936.282577546299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45936.282577546299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45936.282577546299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45936.282577546299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45936.282577546299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45936.282577546299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45936.282577546299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45936.282577546299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45936.282577546299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45936.282577546299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45936.282577546299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45936.282577546299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45936.282577546299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45936.282577546299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45936.282577546299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45936.282577546299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45936.282577546299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45936.282577546299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45936.282577546299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45936.282577546299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45936.282577546299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45936.282577546299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45936.282577546299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45936.282577546299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45936.282577546299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45936.282577546299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45936.282577546299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45936.282577546299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45936.282577546299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45936.282577546299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45936.282577546299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45936.282577546299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45936.282577546299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45936.282577546299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45936.282577546299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ref="G1007:G1070" ca="1" si="16">IFERROR(NOW()-F1007,"-")</f>
        <v>45936.282577546299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45936.282577546299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45936.282577546299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45936.282577546299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45936.282577546299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45936.282577546299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45936.282577546299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45936.282577546299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45936.282577546299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45936.282577546299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45936.282577546299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45936.282577546299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45936.282577546299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45936.282577546299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45936.282577546299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45936.282577546299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45936.282577546299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45936.282577546299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45936.282577546299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45936.282577546299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45936.282577546299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45936.282577546299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45936.282577546299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45936.282577546299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45936.282577546299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45936.282577546299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45936.282577546299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45936.282577546299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45936.282577546299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45936.282577546299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45936.282577546299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45936.282577546299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45936.282577546299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45936.282577546299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45936.282577546299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45936.282577546299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45936.282577546299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45936.282577546299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45936.282577546299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45936.282577546299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45936.282577546299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45936.282577546299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45936.282577546299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45936.282577546299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45936.282577546299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45936.282577546299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45936.282577546299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45936.282577546299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45936.282577546299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45936.282577546299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45936.282577546299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45936.282577546299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45936.282577546299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45936.282577546299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45936.282577546299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45936.282577546299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45936.282577546299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45936.282577546299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45936.282577546299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45936.282577546299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45936.282577546299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45936.282577546299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45936.282577546299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45936.282577546299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ref="G1071:G1134" ca="1" si="17">IFERROR(NOW()-F1071,"-")</f>
        <v>45936.282577546299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45936.282577546299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45936.282577546299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45936.282577546299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45936.282577546299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45936.282577546299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45936.282577546299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45936.282577546299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45936.282577546299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45936.282577546299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45936.282577546299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45936.282577546299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45936.282577546299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45936.282577546299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45936.282577546299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45936.282577546299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45936.282577546299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45936.282577546299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45936.282577546299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45936.282577546299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45936.282577546299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45936.282577546299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45936.282577546299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45936.282577546299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45936.282577546299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45936.282577546299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45936.282577546299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45936.282577546299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45936.282577546299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45936.282577546299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45936.282577546299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45936.282577546299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45936.282577546299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45936.282577546299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45936.282577546299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45936.282577546299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45936.282577546299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45936.282577546299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45936.282577546299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45936.282577546299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45936.282577546299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45936.282577546299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45936.282577546299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45936.282577546299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45936.282577546299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45936.282577546299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45936.282577546299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45936.282577546299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45936.282577546299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45936.282577546299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45936.282577546299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45936.282577546299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45936.282577546299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45936.282577546299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45936.282577546299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45936.282577546299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45936.282577546299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45936.282577546299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45936.282577546299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45936.282577546299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45936.282577546299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45936.282577546299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45936.282577546299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45936.282577546299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ref="G1135:G1198" ca="1" si="18">IFERROR(NOW()-F1135,"-")</f>
        <v>45936.282577546299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45936.282577546299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45936.282577546299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45936.282577546299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45936.282577546299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45936.282577546299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45936.282577546299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45936.282577546299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45936.282577546299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45936.282577546299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45936.282577546299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45936.282577546299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45936.282577546299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45936.282577546299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45936.282577546299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45936.282577546299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45936.282577546299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45936.282577546299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45936.282577546299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45936.282577546299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45936.282577546299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45936.282577546299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45936.282577546299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45936.282577546299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45936.282577546299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45936.282577546299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45936.282577546299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45936.282577546299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45936.282577546299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45936.282577546299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45936.282577546299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45936.282577546299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45936.282577546299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45936.282577546299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45936.282577546299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45936.282577546299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45936.282577546299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45936.282577546299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45936.282577546299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45936.282577546299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45936.282577546299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45936.282577546299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45936.282577546299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45936.282577546299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45936.282577546299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45936.282577546299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45936.282577546299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45936.282577546299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45936.282577546299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45936.282577546299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45936.282577546299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45936.282577546299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45936.282577546299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45936.282577546299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45936.282577546299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45936.282577546299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45936.282577546299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45936.282577546299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45936.282577546299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45936.282577546299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45936.282577546299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45936.282577546299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45936.282577546299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45936.282577546299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ref="G1199:G1213" ca="1" si="19">IFERROR(NOW()-F1199,"-")</f>
        <v>45936.282577546299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45936.282577546299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45936.282577546299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45936.282577546299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45936.282577546299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45936.282577546299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45936.282577546299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45936.282577546299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45936.282577546299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45936.282577546299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45936.282577546299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45936.282577546299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45936.282577546299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45936.282577546299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45936.282577546299</v>
      </c>
      <c r="H1213" s="22"/>
      <c r="I1213" s="19" t="str">
        <f>IFERROR(VLOOKUP(D1213,DB!A:F,6,0),"")</f>
        <v/>
      </c>
      <c r="J1213" s="18" t="str">
        <f>IFERROR(VLOOKUP(D1213,DB!A:G,7,0),"")</f>
        <v/>
      </c>
      <c r="K1213" s="50"/>
      <c r="L1213" s="23" t="str">
        <f>IFERROR(VLOOKUP(D1213,DB!A:I,9,0),"")</f>
        <v/>
      </c>
    </row>
  </sheetData>
  <dataValidations count="2">
    <dataValidation allowBlank="1" showInputMessage="1" showErrorMessage="1" sqref="E1" xr:uid="{5914219A-CB83-432D-936A-CC0CB6F3982A}"/>
    <dataValidation type="list" allowBlank="1" showInputMessage="1" showErrorMessage="1" sqref="E2:E121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232.80185995370266</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1.125633101852145</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2</v>
      </c>
      <c r="D4" s="107" t="s">
        <v>24086</v>
      </c>
      <c r="E4" s="112" t="s">
        <v>38964</v>
      </c>
      <c r="F4" s="113">
        <v>45936.2</v>
      </c>
      <c r="G4" s="114">
        <f ca="1">IFERROR(NOW()-F4,"")</f>
        <v>8.2577546301763505E-2</v>
      </c>
      <c r="H4" s="113">
        <v>45936.191527777781</v>
      </c>
      <c r="I4" s="110" t="str">
        <f>IFERROR(VLOOKUP(D4,DB!A:F,6,0),"")</f>
        <v>SCECO</v>
      </c>
      <c r="J4" s="110" t="str">
        <f>IFERROR(VLOOKUP(D4,DB!A:G,7,0),"")</f>
        <v>Dead</v>
      </c>
      <c r="K4" s="115" t="s">
        <v>39061</v>
      </c>
      <c r="L4" s="107" t="str">
        <f>IFERROR(VLOOKUP(D4,DB!A:I,9,0),"")</f>
        <v>Latis</v>
      </c>
    </row>
    <row r="5" spans="1:16" ht="15" customHeight="1">
      <c r="A5" s="110"/>
      <c r="B5" s="110" t="str">
        <f>IFERROR(VLOOKUP(D5,DB!A:K,11,0),"")</f>
        <v/>
      </c>
      <c r="C5" s="111"/>
      <c r="D5" s="107"/>
      <c r="E5" s="112"/>
      <c r="F5" s="113"/>
      <c r="G5" s="114">
        <f ca="1">IFERROR(NOW()-F5,"")</f>
        <v>45936.282577546299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45936.282577546299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45936.282577546299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45936.282577546299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45936.282577546299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45936.282577546299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45936.282577546299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45936.282577546299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45936.282577546299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45936.282577546299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45936.282577546299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45936.282577546299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45936.282577546299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45936.282577546299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45936.282577546299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45936.282577546299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45936.282577546299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45936.282577546299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45936.282577546299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45936.282577546299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45936.282577546299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45936.282577546299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45936.282577546299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45936.282577546299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45936.282577546299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45936.282577546299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45936.282577546299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45936.282577546299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45936.282577546299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45936.282577546299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45936.282577546299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45936.282577546299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45936.282577546299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45936.282577546299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45936.282577546299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45936.282577546299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45936.282577546299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45936.282577546299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45936.282577546299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45936.282577546299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45936.282577546299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45936.282577546299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45936.282577546299</v>
      </c>
      <c r="H47" s="113"/>
      <c r="I47" s="110" t="str">
        <f>IFERROR(VLOOKUP(D47,DB!A:F,6,0),"")</f>
        <v/>
      </c>
      <c r="J47" s="110" t="str">
        <f>IFERROR(VLOOKUP(D47,DB!A:G,7,0),"")</f>
        <v/>
      </c>
      <c r="K47" s="115"/>
      <c r="L47" s="107" t="str">
        <f>IFERROR(VLOOKUP(D47,DB!A:I,9,0),"")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9" sqref="K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44.450517361110542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10.093700231482217</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0.3118715277814772</v>
      </c>
      <c r="H4" s="38">
        <v>45935.964918981481</v>
      </c>
      <c r="I4" s="37" t="str">
        <f>IFERROR(VLOOKUP(D4,DB!A:F,6,0),"")</f>
        <v>Generator-SG</v>
      </c>
      <c r="J4" s="37" t="str">
        <f>IFERROR(VLOOKUP(D4,DB!A:G,7,0),"")</f>
        <v>Dead</v>
      </c>
      <c r="K4" s="37" t="s">
        <v>39067</v>
      </c>
      <c r="L4" s="37" t="str">
        <f>IFERROR(VLOOKUP(D4,DB!A:I,9,0),"")</f>
        <v>Latis</v>
      </c>
      <c r="M4" s="136"/>
    </row>
    <row r="5" spans="1:13" ht="30.75">
      <c r="A5" s="37" t="s">
        <v>39068</v>
      </c>
      <c r="B5" s="37" t="str">
        <f>IFERROR(VLOOKUP(D5,DB!A:K,11,0),"")</f>
        <v>R5</v>
      </c>
      <c r="C5" s="37">
        <v>1</v>
      </c>
      <c r="D5" s="37" t="s">
        <v>35624</v>
      </c>
      <c r="E5" s="37" t="s">
        <v>38964</v>
      </c>
      <c r="F5" s="38">
        <v>45936.163530092592</v>
      </c>
      <c r="G5" s="39">
        <f ca="1">IFERROR(NOW()-F5,"-")</f>
        <v>0.11904745370702585</v>
      </c>
      <c r="H5" s="38">
        <v>45936.070914351854</v>
      </c>
      <c r="I5" s="37" t="str">
        <f>IFERROR(VLOOKUP(D5,DB!A:F,6,0),"")</f>
        <v>SCECO</v>
      </c>
      <c r="J5" s="37" t="str">
        <f>IFERROR(VLOOKUP(D5,DB!A:G,7,0),"")</f>
        <v>Dead</v>
      </c>
      <c r="K5" s="37" t="s">
        <v>39069</v>
      </c>
      <c r="L5" s="37" t="str">
        <f>IFERROR(VLOOKUP(D5,DB!A:I,9,0),"")</f>
        <v>Latis</v>
      </c>
      <c r="M5" s="136"/>
    </row>
    <row r="6" spans="1:13" ht="30.75">
      <c r="A6" s="92" t="s">
        <v>39070</v>
      </c>
      <c r="B6" s="92" t="str">
        <f>IFERROR(VLOOKUP(D6,DB!A:K,11,0),"")</f>
        <v>R5</v>
      </c>
      <c r="C6" s="92">
        <v>1</v>
      </c>
      <c r="D6" s="92" t="s">
        <v>32332</v>
      </c>
      <c r="E6" s="92" t="s">
        <v>38964</v>
      </c>
      <c r="F6" s="134">
        <v>45936.16474537037</v>
      </c>
      <c r="G6" s="135">
        <f ca="1">IFERROR(NOW()-F6,"-")</f>
        <v>0.1178321759289247</v>
      </c>
      <c r="H6" s="134">
        <v>45935.957835648151</v>
      </c>
      <c r="I6" s="92" t="str">
        <f>IFERROR(VLOOKUP(D6,DB!A:F,6,0),"")</f>
        <v>SCECO</v>
      </c>
      <c r="J6" s="92" t="str">
        <f>IFERROR(VLOOKUP(D6,DB!A:G,7,0),"")</f>
        <v>Dead+Weak</v>
      </c>
      <c r="K6" s="137" t="s">
        <v>39069</v>
      </c>
      <c r="L6" s="92" t="str">
        <f>IFERROR(VLOOKUP(D6,DB!A:I,9,0),"")</f>
        <v>Latis</v>
      </c>
      <c r="M6" s="136"/>
    </row>
    <row r="7" spans="1:13" ht="15">
      <c r="A7" s="37" t="s">
        <v>39071</v>
      </c>
      <c r="B7" s="37" t="str">
        <f>IFERROR(VLOOKUP(D7,DB!A:K,11,0),"")</f>
        <v>R5</v>
      </c>
      <c r="C7" s="37">
        <v>1</v>
      </c>
      <c r="D7" s="142" t="s">
        <v>36120</v>
      </c>
      <c r="E7" s="37" t="s">
        <v>38964</v>
      </c>
      <c r="F7" s="38">
        <v>45936.255486111113</v>
      </c>
      <c r="G7" s="39">
        <f ca="1">IFERROR(NOW()-F7,"-")</f>
        <v>2.709143518586643E-2</v>
      </c>
      <c r="H7" s="38">
        <v>45936.249826388892</v>
      </c>
      <c r="I7" s="37" t="str">
        <f>IFERROR(VLOOKUP(D7,DB!A:F,6,0),"")</f>
        <v>Generator-SG</v>
      </c>
      <c r="J7" s="37" t="str">
        <f>IFERROR(VLOOKUP(D7,DB!A:G,7,0),"")</f>
        <v>Dead</v>
      </c>
      <c r="K7" s="37" t="s">
        <v>39072</v>
      </c>
      <c r="L7" s="37" t="str">
        <f>IFERROR(VLOOKUP(D7,DB!A:I,9,0),"")</f>
        <v>Latis</v>
      </c>
      <c r="M7" s="136"/>
    </row>
    <row r="8" spans="1:13" ht="15">
      <c r="A8" s="37"/>
      <c r="B8" s="37" t="str">
        <f>IFERROR(VLOOKUP(D8,DB!A:K,11,0),"")</f>
        <v/>
      </c>
      <c r="C8" s="37"/>
      <c r="D8" s="37"/>
      <c r="E8" s="37"/>
      <c r="F8" s="38"/>
      <c r="G8" s="39">
        <f ca="1">IFERROR(NOW()-F8,"-")</f>
        <v>45936.282577546299</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45936.282577546299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45936.282577546299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45936.282577546299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45936.282577546299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45936.282577546299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45936.282577546299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45936.282577546299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45936.282577546299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45936.282577546299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45936.282577546299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45936.282577546299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45936.282577546299</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45936.282577546299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45936.282577546299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45936.282577546299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45936.282577546299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45936.282577546299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45936.282577546299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45936.282577546299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45936.282577546299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45936.282577546299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45936.282577546299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45936.282577546299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45936.282577546299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45936.282577546299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45936.282577546299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45936.282577546299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45936.282577546299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45936.282577546299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45936.282577546299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45936.282577546299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45936.282577546299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45936.282577546299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45936.282577546299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45936.282577546299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45936.282577546299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45936.282577546299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45936.282577546299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45936.282577546299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45936.282577546299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45936.282577546299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45936.282577546299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45936.282577546299</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45936.282577546299</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45936.282577546299</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45936.282577546299</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45936.282577546299</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45936.282577546299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45936.282577546299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45936.282577546299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45936.282577546299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45936.282577546299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45936.282577546299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45936.282577546299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45936.282577546299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45936.282577546299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45936.282577546299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45936.282577546299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45936.282577546299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45936.282577546299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45936.282577546299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45936.282577546299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45936.282577546299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45936.282577546299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45936.282577546299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45936.282577546299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45936.282577546299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45936.282577546299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45936.282577546299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45936.282577546299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45936.282577546299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45936.282577546299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45936.282577546299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45936.282577546299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45936.282577546299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45936.282577546299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45936.282577546299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45936.282577546299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45936.282577546299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45936.282577546299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45936.282577546299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45936.282577546299</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45936.282577546299</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45936.282577546299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45936.282577546299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45936.282577546299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45936.282577546299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45936.282577546299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45936.282577546299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45936.282577546299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45936.282577546299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45936.282577546299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45936.282577546299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45936.282577546299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45936.282577546299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45936.282577546299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45936.282577546299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45936.282577546299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45936.282577546299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45936.282577546299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45936.282577546299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45936.282577546299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45936.282577546299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45936.282577546299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45936.282577546299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45936.282577546299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45936.282577546299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45936.282577546299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45936.282577546299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45936.282577546299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45936.282577546299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45936.282577546299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45936.282577546299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45936.282577546299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45936.282577546299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45936.282577546299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45936.282577546299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45936.282577546299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45936.282577546299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45936.282577546299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45936.282577546299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45936.282577546299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45936.282577546299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45936.282577546299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45936.282577546299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45936.282577546299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45936.282577546299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45936.282577546299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45936.282577546299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45936.282577546299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45936.282577546299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45936.282577546299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45936.282577546299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45936.282577546299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45936.282577546299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45936.282577546299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45936.282577546299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45936.282577546299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45936.282577546299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45936.282577546299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45936.282577546299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45936.282577546299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45936.282577546299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45936.282577546299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45936.282577546299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45936.282577546299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45936.282577546299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45936.282577546299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45936.282577546299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45936.282577546299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45936.282577546299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45936.282577546299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45936.282577546299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45936.282577546299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45936.282577546299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45936.282577546299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45936.282577546299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45936.282577546299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45936.282577546299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45936.282577546299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45936.282577546299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45936.282577546299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45936.282577546299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45936.282577546299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45936.282577546299</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45936.282577546299</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9.5097303240763722</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45936.282577546299</v>
      </c>
      <c r="H3" s="139">
        <v>45927.987534722219</v>
      </c>
      <c r="I3" s="120" t="str">
        <f>IFERROR(VLOOKUP(D3,DB!A:F,6,0),"")</f>
        <v>SCECO</v>
      </c>
      <c r="J3" s="120" t="str">
        <f>IFERROR(VLOOKUP(D3,DB!A:G,7,0),"")</f>
        <v>Vandalized</v>
      </c>
      <c r="K3" s="137" t="s">
        <v>39076</v>
      </c>
      <c r="L3" s="126" t="str">
        <f>IFERROR(VLOOKUP(D3,DB!A:I,9,0),"")</f>
        <v>Latis</v>
      </c>
    </row>
    <row r="4" spans="1:16383" ht="31.5" customHeight="1">
      <c r="A4" s="137" t="s">
        <v>39077</v>
      </c>
      <c r="B4" s="120" t="s">
        <v>5398</v>
      </c>
      <c r="C4" s="137">
        <v>1</v>
      </c>
      <c r="D4" s="120" t="s">
        <v>32861</v>
      </c>
      <c r="E4" s="137" t="s">
        <v>39074</v>
      </c>
      <c r="F4" s="138">
        <v>45933.880972222221</v>
      </c>
      <c r="G4" s="89">
        <f ca="1">IFERROR(NOW()-F4,"-")</f>
        <v>2.4016053240775364</v>
      </c>
      <c r="H4" s="139">
        <v>45929.455266203702</v>
      </c>
      <c r="I4" s="120" t="str">
        <f>IFERROR(VLOOKUP(D4,DB!A:F,6,0),"")</f>
        <v>SCECO</v>
      </c>
      <c r="J4" s="120" t="str">
        <f>IFERROR(VLOOKUP(D4,DB!A:G,7,0),"")</f>
        <v>In progress</v>
      </c>
      <c r="K4" s="137" t="s">
        <v>39075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20" t="s">
        <v>5398</v>
      </c>
      <c r="C5" s="137">
        <v>1</v>
      </c>
      <c r="D5" s="120" t="s">
        <v>33408</v>
      </c>
      <c r="E5" s="137" t="s">
        <v>38964</v>
      </c>
      <c r="F5" s="138">
        <v>45934.942245370374</v>
      </c>
      <c r="G5" s="89">
        <f ca="1">IFERROR(NOW()-F5,"-")</f>
        <v>1.3403321759251412</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39079</v>
      </c>
      <c r="B6" s="120" t="str">
        <f>IFERROR(VLOOKUP(D6,DB!A:K,11,0),"")</f>
        <v>R6</v>
      </c>
      <c r="C6" s="122">
        <v>2</v>
      </c>
      <c r="D6" s="120" t="s">
        <v>31933</v>
      </c>
      <c r="E6" s="123" t="s">
        <v>38964</v>
      </c>
      <c r="F6" s="124">
        <v>45936.26048611111</v>
      </c>
      <c r="G6" s="89">
        <f ca="1">IFERROR(NOW()-F6,"-")</f>
        <v>2.2091435188485775E-2</v>
      </c>
      <c r="H6" s="124">
        <v>45936.25377314815</v>
      </c>
      <c r="I6" s="120" t="str">
        <f>IFERROR(VLOOKUP(D6,DB!A:F,6,0),"")</f>
        <v>SCECO</v>
      </c>
      <c r="J6" s="120" t="str">
        <f>IFERROR(VLOOKUP(D6,DB!A:G,7,0),"")</f>
        <v>Dead</v>
      </c>
      <c r="K6" s="125" t="s">
        <v>39080</v>
      </c>
      <c r="L6" s="126" t="str">
        <f>IFERROR(VLOOKUP(D6,DB!A:I,9,0),"")</f>
        <v>Latis</v>
      </c>
    </row>
    <row r="7" spans="1:16383" ht="31.5" customHeight="1">
      <c r="A7" s="121"/>
      <c r="B7" s="120" t="str">
        <f>IFERROR(VLOOKUP(D7,DB!A:K,11,0),"")</f>
        <v/>
      </c>
      <c r="C7" s="122"/>
      <c r="D7" s="120"/>
      <c r="E7" s="123"/>
      <c r="F7" s="124"/>
      <c r="G7" s="89">
        <f ca="1">IFERROR(NOW()-F7,"-")</f>
        <v>45936.282577546299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45936.282577546299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45936.282577546299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45936.282577546299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45936.282577546299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45936.282577546299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45936.282577546299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45936.282577546299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45936.282577546299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45936.282577546299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45936.282577546299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45936.282577546299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45936.282577546299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45936.282577546299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45936.282577546299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45936.282577546299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45936.282577546299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45936.282577546299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45936.282577546299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45936.282577546299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45936.282577546299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45936.282577546299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45936.282577546299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45936.282577546299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45936.282577546299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45936.282577546299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45936.282577546299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45936.282577546299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45936.282577546299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45936.282577546299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45936.282577546299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45936.282577546299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45936.282577546299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45936.282577546299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45936.282577546299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45936.282577546299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45936.282577546299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45936.282577546299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45936.282577546299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45936.282577546299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45936.282577546299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45936.282577546299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45936.282577546299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45936.282577546299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45936.282577546299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45936.282577546299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45936.282577546299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45936.282577546299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45936.282577546299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45936.282577546299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45936.282577546299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45936.282577546299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45936.282577546299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45936.282577546299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45936.282577546299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45936.282577546299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45936.282577546299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45936.282577546299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45936.282577546299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45936.282577546299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45936.282577546299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45936.282577546299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45936.282577546299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45936.282577546299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45936.282577546299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45936.282577546299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45936.282577546299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45936.282577546299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45936.282577546299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45936.282577546299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45936.282577546299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45936.282577546299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45936.282577546299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45936.282577546299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45936.282577546299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45936.282577546299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45936.282577546299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45936.282577546299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45936.282577546299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45936.282577546299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45936.282577546299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45936.282577546299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45936.282577546299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45936.282577546299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45936.282577546299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45936.282577546299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45936.282577546299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45936.282577546299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45936.282577546299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45936.282577546299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45936.282577546299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45936.282577546299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45936.282577546299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45936.282577546299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45936.282577546299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45936.282577546299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45936.282577546299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45936.282577546299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45936.282577546299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45936.282577546299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45936.282577546299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45936.282577546299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45936.282577546299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45936.282577546299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45936.282577546299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45936.282577546299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45936.282577546299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45936.282577546299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45936.282577546299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45936.282577546299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45936.282577546299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45936.282577546299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45936.282577546299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45936.282577546299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45936.282577546299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45936.282577546299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45936.282577546299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45936.282577546299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45936.282577546299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45936.282577546299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45936.282577546299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45936.282577546299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45936.282577546299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45936.282577546299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45936.282577546299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45936.282577546299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45936.282577546299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45936.282577546299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45936.282577546299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45936.282577546299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45936.282577546299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45936.282577546299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45936.282577546299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45936.282577546299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45936.282577546299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45936.282577546299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45936.282577546299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45936.282577546299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45936.282577546299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45936.282577546299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45936.282577546299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45936.282577546299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45936.282577546299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45936.282577546299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45936.282577546299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45936.282577546299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45936.282577546299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45936.282577546299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45936.282577546299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45936.282577546299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45936.282577546299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45936.282577546299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45936.282577546299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45936.282577546299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45936.282577546299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45936.282577546299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45936.282577546299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45936.282577546299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45936.282577546299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45936.282577546299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45936.282577546299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45936.282577546299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45936.282577546299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45936.282577546299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45936.282577546299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45936.282577546299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45936.282577546299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45936.282577546299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45936.282577546299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45936.282577546299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45936.282577546299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45936.282577546299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45936.282577546299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45936.282577546299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45936.282577546299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45936.282577546299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45936.282577546299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45936.282577546299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45936.282577546299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45936.282577546299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45936.282577546299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45936.282577546299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45936.282577546299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45936.282577546299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45936.282577546299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45936.282577546299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45936.282577546299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45936.282577546299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45936.282577546299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45936.282577546299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45936.282577546299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45936.282577546299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45936.282577546299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45936.282577546299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45936.282577546299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45936.282577546299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45936.282577546299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45936.282577546299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45936.282577546299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45936.282577546299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45936.282577546299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45936.282577546299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45936.282577546299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45936.282577546299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45936.282577546299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45936.282577546299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45936.282577546299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45936.282577546299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45936.282577546299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45936.282577546299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45936.282577546299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45936.282577546299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45936.282577546299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45936.282577546299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45936.282577546299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45936.282577546299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45936.282577546299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45936.282577546299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45936.282577546299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45936.282577546299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45936.282577546299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45936.282577546299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45936.282577546299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45936.282577546299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45936.282577546299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45936.282577546299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45936.282577546299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45936.282577546299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45936.282577546299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45936.282577546299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45936.282577546299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45936.282577546299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45936.282577546299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45936.282577546299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45936.282577546299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45936.282577546299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45936.282577546299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45936.282577546299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45936.282577546299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45936.282577546299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45936.282577546299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45936.282577546299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45936.282577546299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45936.282577546299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45936.282577546299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45936.282577546299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45936.282577546299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45936.282577546299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45936.282577546299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45936.282577546299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45936.282577546299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45936.282577546299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45936.282577546299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45936.282577546299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45936.282577546299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45936.282577546299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45936.282577546299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45936.282577546299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45936.282577546299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45936.282577546299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45936.282577546299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45936.282577546299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45936.282577546299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45936.282577546299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45936.282577546299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45936.282577546299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45936.282577546299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45936.282577546299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45936.282577546299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45936.282577546299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45936.282577546299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45936.282577546299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45936.282577546299</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2025-10-06T03:47:10Z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